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C9078081-AD7F-4338-929C-80759EA42A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Kerosene'!$A$4:$BX$56</definedName>
    <definedName name="_xlnm._FilterDatabase" localSheetId="0" hidden="1">'Litre of Kerosene'!$A$3:$BY$54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42" i="1" l="1"/>
  <c r="BY42" i="1"/>
  <c r="BZ41" i="1"/>
  <c r="BY41" i="1"/>
  <c r="BZ40" i="1"/>
  <c r="BY40" i="1"/>
  <c r="BZ39" i="1"/>
  <c r="BY39" i="1"/>
  <c r="BZ38" i="1"/>
  <c r="BY38" i="1"/>
  <c r="BZ37" i="1"/>
  <c r="BY37" i="1"/>
  <c r="BZ36" i="1"/>
  <c r="BY36" i="1"/>
  <c r="BZ35" i="1"/>
  <c r="BY35" i="1"/>
  <c r="BZ34" i="1"/>
  <c r="BY34" i="1"/>
  <c r="BZ33" i="1"/>
  <c r="BY33" i="1"/>
  <c r="BZ32" i="1"/>
  <c r="BY32" i="1"/>
  <c r="BZ31" i="1"/>
  <c r="BY31" i="1"/>
  <c r="BZ30" i="1"/>
  <c r="BY30" i="1"/>
  <c r="BZ29" i="1"/>
  <c r="BY29" i="1"/>
  <c r="BZ28" i="1"/>
  <c r="BY28" i="1"/>
  <c r="BZ27" i="1"/>
  <c r="BY27" i="1"/>
  <c r="BZ26" i="1"/>
  <c r="BY26" i="1"/>
  <c r="BZ25" i="1"/>
  <c r="BY25" i="1"/>
  <c r="BZ24" i="1"/>
  <c r="BY24" i="1"/>
  <c r="BZ23" i="1"/>
  <c r="BY23" i="1"/>
  <c r="BZ22" i="1"/>
  <c r="BY22" i="1"/>
  <c r="BZ21" i="1"/>
  <c r="BY21" i="1"/>
  <c r="BZ20" i="1"/>
  <c r="BY20" i="1"/>
  <c r="BZ19" i="1"/>
  <c r="BY19" i="1"/>
  <c r="BZ18" i="1"/>
  <c r="BY18" i="1"/>
  <c r="BZ17" i="1"/>
  <c r="BY17" i="1"/>
  <c r="BZ16" i="1"/>
  <c r="BY16" i="1"/>
  <c r="BZ15" i="1"/>
  <c r="BY15" i="1"/>
  <c r="BZ14" i="1"/>
  <c r="BY14" i="1"/>
  <c r="BZ13" i="1"/>
  <c r="BY13" i="1"/>
  <c r="BZ12" i="1"/>
  <c r="BY12" i="1"/>
  <c r="BZ11" i="1"/>
  <c r="BY11" i="1"/>
  <c r="BZ10" i="1"/>
  <c r="BY10" i="1"/>
  <c r="BZ9" i="1"/>
  <c r="BY9" i="1"/>
  <c r="BZ8" i="1"/>
  <c r="BY8" i="1"/>
  <c r="BZ7" i="1"/>
  <c r="BY7" i="1"/>
  <c r="BZ6" i="1"/>
  <c r="BY6" i="1"/>
  <c r="BZ5" i="1"/>
  <c r="BY5" i="1"/>
  <c r="BZ42" i="2"/>
  <c r="BY42" i="2"/>
  <c r="BZ41" i="2"/>
  <c r="BY41" i="2"/>
  <c r="BZ40" i="2"/>
  <c r="BY40" i="2"/>
  <c r="BZ39" i="2"/>
  <c r="BY39" i="2"/>
  <c r="BZ38" i="2"/>
  <c r="BY38" i="2"/>
  <c r="BZ37" i="2"/>
  <c r="BY37" i="2"/>
  <c r="BZ36" i="2"/>
  <c r="BY36" i="2"/>
  <c r="BZ35" i="2"/>
  <c r="BY35" i="2"/>
  <c r="BZ34" i="2"/>
  <c r="BY34" i="2"/>
  <c r="BZ33" i="2"/>
  <c r="BY33" i="2"/>
  <c r="BZ32" i="2"/>
  <c r="BY32" i="2"/>
  <c r="BZ31" i="2"/>
  <c r="BY31" i="2"/>
  <c r="BZ30" i="2"/>
  <c r="BY30" i="2"/>
  <c r="BZ29" i="2"/>
  <c r="BY29" i="2"/>
  <c r="BZ28" i="2"/>
  <c r="BY28" i="2"/>
  <c r="BZ27" i="2"/>
  <c r="BY27" i="2"/>
  <c r="BZ26" i="2"/>
  <c r="BY26" i="2"/>
  <c r="BZ25" i="2"/>
  <c r="BY25" i="2"/>
  <c r="BZ24" i="2"/>
  <c r="BY24" i="2"/>
  <c r="BZ23" i="2"/>
  <c r="BY23" i="2"/>
  <c r="BZ22" i="2"/>
  <c r="BY22" i="2"/>
  <c r="BZ21" i="2"/>
  <c r="BY21" i="2"/>
  <c r="BZ20" i="2"/>
  <c r="BY20" i="2"/>
  <c r="BZ19" i="2"/>
  <c r="BY19" i="2"/>
  <c r="BZ18" i="2"/>
  <c r="BY18" i="2"/>
  <c r="BZ17" i="2"/>
  <c r="BY17" i="2"/>
  <c r="BZ16" i="2"/>
  <c r="BY16" i="2"/>
  <c r="BZ15" i="2"/>
  <c r="BY15" i="2"/>
  <c r="BZ14" i="2"/>
  <c r="BY14" i="2"/>
  <c r="BZ13" i="2"/>
  <c r="BY13" i="2"/>
  <c r="BZ12" i="2"/>
  <c r="BY12" i="2"/>
  <c r="BZ11" i="2"/>
  <c r="BY11" i="2"/>
  <c r="BZ10" i="2"/>
  <c r="BY10" i="2"/>
  <c r="BZ9" i="2"/>
  <c r="BY9" i="2"/>
  <c r="BZ8" i="2"/>
  <c r="BY8" i="2"/>
  <c r="BZ7" i="2"/>
  <c r="BY7" i="2"/>
  <c r="BZ6" i="2"/>
  <c r="BY6" i="2"/>
  <c r="BZ5" i="2"/>
  <c r="BY5" i="2"/>
  <c r="BU42" i="1"/>
  <c r="BV43" i="1" s="1"/>
  <c r="BV42" i="1"/>
  <c r="BW43" i="1" s="1"/>
  <c r="BW42" i="1"/>
  <c r="BX42" i="1"/>
  <c r="BU42" i="2"/>
  <c r="BV43" i="2" s="1"/>
  <c r="BV42" i="2"/>
  <c r="BW42" i="2"/>
  <c r="BX42" i="2"/>
  <c r="BW43" i="2" l="1"/>
  <c r="BX43" i="2"/>
  <c r="BX43" i="1"/>
  <c r="BT42" i="2"/>
  <c r="BU43" i="2" s="1"/>
  <c r="BT42" i="1"/>
  <c r="BU43" i="1" s="1"/>
  <c r="BS42" i="2"/>
  <c r="BS42" i="1"/>
  <c r="BQ42" i="2"/>
  <c r="BR42" i="2"/>
  <c r="BR42" i="1"/>
  <c r="BQ42" i="1"/>
  <c r="BP42" i="2"/>
  <c r="BP42" i="1"/>
  <c r="BO42" i="2"/>
  <c r="BO42" i="1"/>
  <c r="BN42" i="2"/>
  <c r="BN42" i="1"/>
  <c r="BM42" i="2"/>
  <c r="BM42" i="1"/>
  <c r="BL42" i="2"/>
  <c r="BX44" i="2" s="1"/>
  <c r="BT43" i="2" l="1"/>
  <c r="BT43" i="1"/>
  <c r="BS43" i="2"/>
  <c r="BS43" i="1"/>
  <c r="BR43" i="2"/>
  <c r="BQ43" i="2"/>
  <c r="BR43" i="1"/>
  <c r="BQ43" i="1"/>
  <c r="BP43" i="2"/>
  <c r="BP43" i="1"/>
  <c r="BO43" i="2"/>
  <c r="BO43" i="1"/>
  <c r="BN43" i="2"/>
  <c r="BN43" i="1"/>
  <c r="BM43" i="2"/>
  <c r="BL42" i="1"/>
  <c r="BI42" i="2"/>
  <c r="BU44" i="2" s="1"/>
  <c r="BJ42" i="2"/>
  <c r="BV44" i="2" s="1"/>
  <c r="BK42" i="2"/>
  <c r="BI42" i="1"/>
  <c r="BU44" i="1" s="1"/>
  <c r="BJ42" i="1"/>
  <c r="BV44" i="1" s="1"/>
  <c r="BK42" i="1"/>
  <c r="BW44" i="1" s="1"/>
  <c r="BH42" i="2"/>
  <c r="BT44" i="2" s="1"/>
  <c r="BH42" i="1"/>
  <c r="BT44" i="1" s="1"/>
  <c r="BL43" i="2" l="1"/>
  <c r="BW44" i="2"/>
  <c r="BM43" i="1"/>
  <c r="BX44" i="1"/>
  <c r="BI43" i="2"/>
  <c r="BL43" i="1"/>
  <c r="BJ43" i="1"/>
  <c r="BJ43" i="2"/>
  <c r="BI43" i="1"/>
  <c r="BK43" i="2"/>
  <c r="BK43" i="1"/>
  <c r="BE42" i="2"/>
  <c r="BQ44" i="2" s="1"/>
  <c r="BF42" i="2"/>
  <c r="BR44" i="2" s="1"/>
  <c r="BG42" i="2"/>
  <c r="BA42" i="1"/>
  <c r="BM44" i="1" s="1"/>
  <c r="BB42" i="1"/>
  <c r="BN44" i="1" s="1"/>
  <c r="BC42" i="1"/>
  <c r="BO44" i="1" s="1"/>
  <c r="BD42" i="1"/>
  <c r="BP44" i="1" s="1"/>
  <c r="BE42" i="1"/>
  <c r="BQ44" i="1" s="1"/>
  <c r="BF42" i="1"/>
  <c r="BR44" i="1" s="1"/>
  <c r="BG42" i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H43" i="2" l="1"/>
  <c r="BS44" i="2"/>
  <c r="BH43" i="1"/>
  <c r="BS44" i="1"/>
  <c r="BF43" i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<sst xmlns="http://schemas.openxmlformats.org/spreadsheetml/2006/main" count="255" uniqueCount="52">
  <si>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</si>
  <si>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</si>
  <si>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</si>
  <si>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</si>
  <si>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</si>
  <si>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</si>
  <si>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</si>
  <si>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</si>
  <si>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</si>
  <si>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</si>
  <si>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</si>
  <si>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</si>
  <si>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</si>
  <si>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</si>
  <si>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</si>
  <si>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</si>
  <si>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</si>
  <si>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</si>
  <si>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</si>
  <si>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</si>
  <si>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</si>
  <si>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</si>
  <si>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</si>
  <si>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</si>
  <si>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</si>
  <si>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</si>
  <si>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</si>
  <si>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</si>
  <si>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</si>
  <si>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</si>
  <si>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</si>
  <si>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</si>
  <si>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</si>
  <si>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</si>
  <si>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</si>
  <si>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</si>
  <si>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</si>
  <si>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</si>
  <si>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</si>
  <si>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</si>
  <si>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</si>
  <si>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</si>
  <si>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</si>
  <si>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</si>
  <si>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</si>
  <si>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</si>
  <si>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</si>
  <si>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FEBRUARY 2020</t>
  </si>
  <si>
    <t>STATES WITH THE LOWEST AVERAGE PRICES IN FEBRUARY 2020</t>
  </si>
  <si>
    <t>River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</si>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</sst>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0_ ;\-0.00\ "/>
    <numFmt numFmtId="166" formatCode="0.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204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" fillId="0" borderId="0"/>
  </cellStyleXfs>
  <cellXfs count="92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5" fontId="3" fillId="0" borderId="2" xfId="8" applyNumberFormat="1" applyFont="1" applyBorder="1" applyAlignment="1">
      <alignment horizontal="right" wrapText="1"/>
    </xf>
    <xf numFmtId="165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29" fillId="0" borderId="2" xfId="5" applyNumberFormat="1" applyFont="1" applyFill="1" applyBorder="1" applyAlignment="1">
      <alignment horizontal="right" wrapText="1"/>
    </xf>
    <xf numFmtId="2" fontId="30" fillId="0" borderId="2" xfId="3" applyNumberFormat="1" applyFont="1" applyFill="1" applyBorder="1" applyAlignment="1">
      <alignment horizontal="right" wrapText="1"/>
    </xf>
    <xf numFmtId="2" fontId="31" fillId="0" borderId="2" xfId="3" applyNumberFormat="1" applyFont="1" applyFill="1" applyBorder="1" applyAlignment="1">
      <alignment horizontal="right" wrapText="1"/>
    </xf>
    <xf numFmtId="2" fontId="30" fillId="0" borderId="2" xfId="5" applyNumberFormat="1" applyFont="1" applyFill="1" applyBorder="1" applyAlignment="1">
      <alignment horizontal="right" wrapText="1"/>
    </xf>
    <xf numFmtId="2" fontId="32" fillId="0" borderId="2" xfId="5" applyNumberFormat="1" applyFont="1" applyFill="1" applyBorder="1" applyAlignment="1">
      <alignment horizontal="right" wrapText="1"/>
    </xf>
    <xf numFmtId="2" fontId="3" fillId="0" borderId="2" xfId="14" applyNumberFormat="1" applyFont="1" applyFill="1" applyBorder="1" applyAlignment="1">
      <alignment horizontal="right" wrapText="1"/>
    </xf>
    <xf numFmtId="2" fontId="32" fillId="0" borderId="2" xfId="3" applyNumberFormat="1" applyFont="1" applyFill="1" applyBorder="1" applyAlignment="1">
      <alignment horizontal="right" wrapText="1"/>
    </xf>
    <xf numFmtId="164" fontId="3" fillId="0" borderId="2" xfId="8" applyNumberFormat="1" applyFont="1" applyFill="1" applyBorder="1" applyAlignment="1">
      <alignment horizontal="right" wrapText="1"/>
    </xf>
    <xf numFmtId="0" fontId="33" fillId="0" borderId="7" xfId="0" applyFont="1" applyBorder="1"/>
    <xf numFmtId="0" fontId="34" fillId="4" borderId="7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2" fontId="35" fillId="4" borderId="0" xfId="0" applyNumberFormat="1" applyFont="1" applyFill="1" applyAlignment="1">
      <alignment horizontal="center" vertical="center"/>
    </xf>
    <xf numFmtId="166" fontId="35" fillId="4" borderId="0" xfId="0" applyNumberFormat="1" applyFont="1" applyFill="1" applyAlignment="1">
      <alignment horizontal="right" vertical="center"/>
    </xf>
    <xf numFmtId="166" fontId="35" fillId="4" borderId="7" xfId="0" applyNumberFormat="1" applyFont="1" applyFill="1" applyBorder="1" applyAlignment="1">
      <alignment horizontal="right" vertical="center" wrapText="1"/>
    </xf>
    <xf numFmtId="0" fontId="33" fillId="0" borderId="7" xfId="0" applyFont="1" applyBorder="1" applyAlignment="1">
      <alignment horizontal="center"/>
    </xf>
    <xf numFmtId="0" fontId="36" fillId="0" borderId="7" xfId="0" applyFont="1" applyBorder="1"/>
    <xf numFmtId="0" fontId="36" fillId="0" borderId="0" xfId="0" applyFont="1"/>
  </cellXfs>
  <cellStyles count="15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 2" xfId="14" xr:uid="{00000000-0005-0000-0000-000009000000}"/>
    <cellStyle name="Normal_Sheet2_1" xfId="1" xr:uid="{00000000-0005-0000-0000-00000A000000}"/>
    <cellStyle name="Normal_Sheet3" xfId="3" xr:uid="{00000000-0005-0000-0000-00000B000000}"/>
    <cellStyle name="Normal_Sheet3 2" xfId="12" xr:uid="{00000000-0005-0000-0000-00000C000000}"/>
    <cellStyle name="Normal_Sheet3 3" xfId="13" xr:uid="{00000000-0005-0000-0000-00000D000000}"/>
    <cellStyle name="Normal_Sheet4" xfId="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Z72"/>
  <sheetViews>
    <sheetView tabSelected="1" zoomScale="90" zoomScaleNormal="90" workbookViewId="0">
      <pane xSplit="1" ySplit="4" topLeftCell="BJ35" activePane="bottomRight" state="frozen"/>
      <selection activeCell="BY1" sqref="BY1:BZ1048576"/>
      <selection pane="topRight" activeCell="BY1" sqref="BY1:BZ1048576"/>
      <selection pane="bottomLeft" activeCell="BY1" sqref="BY1:BZ1048576"/>
      <selection pane="bottomRight" activeCell="BY1" sqref="BY1:BZ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4" max="74" width="10" bestFit="1" customWidth="1"/>
    <col min="77" max="77" width="20.140625" style="89" customWidth="1"/>
    <col min="78" max="78" width="22.42578125" style="89" customWidth="1"/>
  </cols>
  <sheetData>
    <row r="2" spans="1:78" x14ac:dyDescent="0.25">
      <c r="BY2" s="83"/>
      <c r="BZ2" s="83"/>
    </row>
    <row r="3" spans="1:78" ht="20.25" customHeight="1" x14ac:dyDescent="0.35">
      <c r="C3" s="13" t="s">
        <v>46</v>
      </c>
      <c r="BY3" s="84" t="s">
        <v>50</v>
      </c>
      <c r="BZ3" s="84" t="s">
        <v>51</v>
      </c>
    </row>
    <row r="4" spans="1:78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1">
        <v>44228</v>
      </c>
      <c r="BT4" s="71">
        <v>44256</v>
      </c>
      <c r="BU4" s="71">
        <v>44287</v>
      </c>
      <c r="BV4" s="71">
        <v>44317</v>
      </c>
      <c r="BW4" s="71">
        <v>44348</v>
      </c>
      <c r="BX4" s="71">
        <v>44378</v>
      </c>
      <c r="BY4" s="84"/>
      <c r="BZ4" s="84"/>
    </row>
    <row r="5" spans="1:78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5">
        <v>364.81481481481484</v>
      </c>
      <c r="BT5" s="76">
        <v>380.39215686274508</v>
      </c>
      <c r="BU5" s="81">
        <v>384.44444444444451</v>
      </c>
      <c r="BV5" s="78">
        <v>421.969696969697</v>
      </c>
      <c r="BW5" s="80">
        <v>413.334</v>
      </c>
      <c r="BX5" s="82">
        <v>444.79166666666657</v>
      </c>
      <c r="BY5" s="85">
        <f>(BX5-BL5)/BL5*100</f>
        <v>24.70794392523349</v>
      </c>
      <c r="BZ5" s="85">
        <f>(BX5-BW5)/BW5*100</f>
        <v>7.6107135311071845</v>
      </c>
    </row>
    <row r="6" spans="1:78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5">
        <v>350</v>
      </c>
      <c r="BT6" s="76">
        <v>333.33333333333337</v>
      </c>
      <c r="BU6" s="81">
        <v>250</v>
      </c>
      <c r="BV6" s="78">
        <v>305.33333333333297</v>
      </c>
      <c r="BW6" s="80">
        <v>333.33333333333331</v>
      </c>
      <c r="BX6" s="82">
        <v>425.66666666666703</v>
      </c>
      <c r="BY6" s="85">
        <f t="shared" ref="BY6:BY42" si="0">(BX6-BL6)/BL6*100</f>
        <v>51.422924901185972</v>
      </c>
      <c r="BZ6" s="85">
        <f t="shared" ref="BZ6:BZ42" si="1">(BX6-BW6)/BW6*100</f>
        <v>27.700000000000113</v>
      </c>
    </row>
    <row r="7" spans="1:78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5">
        <v>366.66666666666703</v>
      </c>
      <c r="BT7" s="76">
        <v>383.33333333333297</v>
      </c>
      <c r="BU7" s="81">
        <v>383.33333333333343</v>
      </c>
      <c r="BV7" s="78">
        <v>422.91666666666674</v>
      </c>
      <c r="BW7" s="80">
        <v>350</v>
      </c>
      <c r="BX7" s="82">
        <v>316.66666666666703</v>
      </c>
      <c r="BY7" s="85">
        <f t="shared" si="0"/>
        <v>8.9171974522293951</v>
      </c>
      <c r="BZ7" s="85">
        <f t="shared" si="1"/>
        <v>-9.5238095238094207</v>
      </c>
    </row>
    <row r="8" spans="1:78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5">
        <v>343.93939393939394</v>
      </c>
      <c r="BT8" s="76">
        <v>386.36363636363637</v>
      </c>
      <c r="BU8" s="81">
        <v>398.61111111111109</v>
      </c>
      <c r="BV8" s="78">
        <v>373.61111111111114</v>
      </c>
      <c r="BW8" s="80">
        <v>372.72727272727275</v>
      </c>
      <c r="BX8" s="82">
        <v>416.66666666666669</v>
      </c>
      <c r="BY8" s="85">
        <f t="shared" si="0"/>
        <v>32.15859030837003</v>
      </c>
      <c r="BZ8" s="85">
        <f t="shared" si="1"/>
        <v>11.78861788617886</v>
      </c>
    </row>
    <row r="9" spans="1:78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5">
        <v>333.33333333333331</v>
      </c>
      <c r="BT9" s="76">
        <v>369.04761904761915</v>
      </c>
      <c r="BU9" s="81">
        <v>361.11111111111114</v>
      </c>
      <c r="BV9" s="78">
        <v>330.76923076923083</v>
      </c>
      <c r="BW9" s="80">
        <v>347.91499999999996</v>
      </c>
      <c r="BX9" s="82">
        <v>388.09523809523813</v>
      </c>
      <c r="BY9" s="85">
        <f t="shared" si="0"/>
        <v>15.70541259982256</v>
      </c>
      <c r="BZ9" s="85">
        <f t="shared" si="1"/>
        <v>11.548866273439826</v>
      </c>
    </row>
    <row r="10" spans="1:78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5">
        <v>407.4074074074075</v>
      </c>
      <c r="BT10" s="76">
        <v>382.222222222222</v>
      </c>
      <c r="BU10" s="81">
        <v>383.33333333333337</v>
      </c>
      <c r="BV10" s="78">
        <v>404.76190476190476</v>
      </c>
      <c r="BW10" s="80">
        <v>422.22166666666664</v>
      </c>
      <c r="BX10" s="82">
        <v>397.91666666666669</v>
      </c>
      <c r="BY10" s="85">
        <f t="shared" si="0"/>
        <v>28.055963647003889</v>
      </c>
      <c r="BZ10" s="85">
        <f t="shared" si="1"/>
        <v>-5.7564549427038605</v>
      </c>
    </row>
    <row r="11" spans="1:78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5">
        <v>206.94444444444449</v>
      </c>
      <c r="BT11" s="76">
        <v>250.00000000000003</v>
      </c>
      <c r="BU11" s="81">
        <v>255.71428571428601</v>
      </c>
      <c r="BV11" s="78">
        <v>251.11111111111114</v>
      </c>
      <c r="BW11" s="80">
        <v>224.36076923076922</v>
      </c>
      <c r="BX11" s="82">
        <v>241.66666666666671</v>
      </c>
      <c r="BY11" s="85">
        <f t="shared" si="0"/>
        <v>-3.7001897533206791</v>
      </c>
      <c r="BZ11" s="85">
        <f t="shared" si="1"/>
        <v>7.7134240068936846</v>
      </c>
    </row>
    <row r="12" spans="1:78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5">
        <v>447.49999999999989</v>
      </c>
      <c r="BT12" s="76">
        <v>448.1481481481481</v>
      </c>
      <c r="BU12" s="81">
        <v>452.16666666666703</v>
      </c>
      <c r="BV12" s="78">
        <v>421.42857142857144</v>
      </c>
      <c r="BW12" s="80">
        <v>434.58375000000001</v>
      </c>
      <c r="BX12" s="82">
        <v>452.08333333333331</v>
      </c>
      <c r="BY12" s="85">
        <f t="shared" si="0"/>
        <v>21.229050279329599</v>
      </c>
      <c r="BZ12" s="85">
        <f t="shared" si="1"/>
        <v>4.026745899572477</v>
      </c>
    </row>
    <row r="13" spans="1:78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5">
        <v>355.5555555555556</v>
      </c>
      <c r="BT13" s="76">
        <v>384.84848484848482</v>
      </c>
      <c r="BU13" s="81">
        <v>357.57575757575762</v>
      </c>
      <c r="BV13" s="78">
        <v>362.50000000000006</v>
      </c>
      <c r="BW13" s="80">
        <v>357.57454545454544</v>
      </c>
      <c r="BX13" s="82">
        <v>375.92592592592592</v>
      </c>
      <c r="BY13" s="85">
        <f t="shared" si="0"/>
        <v>-1.9323671497584645</v>
      </c>
      <c r="BZ13" s="85">
        <f t="shared" si="1"/>
        <v>5.1321831222780068</v>
      </c>
    </row>
    <row r="14" spans="1:78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5">
        <v>382.45614035087721</v>
      </c>
      <c r="BT14" s="76">
        <v>363.88888888888891</v>
      </c>
      <c r="BU14" s="81">
        <v>398.88888888888891</v>
      </c>
      <c r="BV14" s="78">
        <v>386.66666666666669</v>
      </c>
      <c r="BW14" s="80">
        <v>406.14052631578949</v>
      </c>
      <c r="BX14" s="82">
        <v>439.58333333333337</v>
      </c>
      <c r="BY14" s="85">
        <f t="shared" si="0"/>
        <v>19.369612068965527</v>
      </c>
      <c r="BZ14" s="85">
        <f t="shared" si="1"/>
        <v>8.234294499224843</v>
      </c>
    </row>
    <row r="15" spans="1:78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5">
        <v>306.66666666666663</v>
      </c>
      <c r="BT15" s="76">
        <v>336.30555555555998</v>
      </c>
      <c r="BU15" s="81">
        <v>353.84615384615387</v>
      </c>
      <c r="BV15" s="78">
        <v>325.59523809523813</v>
      </c>
      <c r="BW15" s="80">
        <v>341.66769230769233</v>
      </c>
      <c r="BX15" s="82">
        <v>392.26190476190476</v>
      </c>
      <c r="BY15" s="85">
        <f t="shared" si="0"/>
        <v>11.846571622538942</v>
      </c>
      <c r="BZ15" s="85">
        <f t="shared" si="1"/>
        <v>14.808017729885123</v>
      </c>
    </row>
    <row r="16" spans="1:78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5">
        <v>435</v>
      </c>
      <c r="BT16" s="76">
        <v>450</v>
      </c>
      <c r="BU16" s="81">
        <v>468.33333333333337</v>
      </c>
      <c r="BV16" s="78">
        <v>477.08333333333337</v>
      </c>
      <c r="BW16" s="80">
        <v>478.33199999999999</v>
      </c>
      <c r="BX16" s="82">
        <v>520.83333333333337</v>
      </c>
      <c r="BY16" s="85">
        <f t="shared" si="0"/>
        <v>46.94357366771137</v>
      </c>
      <c r="BZ16" s="85">
        <f t="shared" si="1"/>
        <v>8.8853209346925102</v>
      </c>
    </row>
    <row r="17" spans="1:78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5">
        <v>361.90476190476198</v>
      </c>
      <c r="BT17" s="76">
        <v>332.77777777777789</v>
      </c>
      <c r="BU17" s="81">
        <v>398.61111111111109</v>
      </c>
      <c r="BV17" s="78">
        <v>384.52380952380952</v>
      </c>
      <c r="BW17" s="80">
        <v>397.62071428571431</v>
      </c>
      <c r="BX17" s="82">
        <v>411.5384615384616</v>
      </c>
      <c r="BY17" s="85">
        <f t="shared" si="0"/>
        <v>7.0254822576804026</v>
      </c>
      <c r="BZ17" s="85">
        <f t="shared" si="1"/>
        <v>3.5002570924276735</v>
      </c>
    </row>
    <row r="18" spans="1:78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5">
        <v>337.77777777777777</v>
      </c>
      <c r="BT18" s="76">
        <v>333.33333333333337</v>
      </c>
      <c r="BU18" s="81">
        <v>370.23809523809501</v>
      </c>
      <c r="BV18" s="78">
        <v>371.35416666666674</v>
      </c>
      <c r="BW18" s="80">
        <v>385.29529411764707</v>
      </c>
      <c r="BX18" s="82">
        <v>415.27777777777783</v>
      </c>
      <c r="BY18" s="85">
        <f t="shared" si="0"/>
        <v>25.279329608938543</v>
      </c>
      <c r="BZ18" s="85">
        <f t="shared" si="1"/>
        <v>7.7816895554856744</v>
      </c>
    </row>
    <row r="19" spans="1:78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5">
        <v>411.11111111111109</v>
      </c>
      <c r="BT19" s="76">
        <v>447.54901960784315</v>
      </c>
      <c r="BU19" s="81">
        <v>423.95833333333331</v>
      </c>
      <c r="BV19" s="78">
        <v>464.44444444444451</v>
      </c>
      <c r="BW19" s="80">
        <v>465.68764705882359</v>
      </c>
      <c r="BX19" s="82">
        <v>435.41666666666669</v>
      </c>
      <c r="BY19" s="85">
        <f t="shared" si="0"/>
        <v>19.739583333333325</v>
      </c>
      <c r="BZ19" s="85">
        <f t="shared" si="1"/>
        <v>-6.5002755781351453</v>
      </c>
    </row>
    <row r="20" spans="1:78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5">
        <v>394.4444444444444</v>
      </c>
      <c r="BT20" s="76">
        <v>395.23809523809524</v>
      </c>
      <c r="BU20" s="81">
        <v>383.33333333333326</v>
      </c>
      <c r="BV20" s="78">
        <v>385.18518518518516</v>
      </c>
      <c r="BW20" s="80">
        <v>333.33307692307693</v>
      </c>
      <c r="BX20" s="82">
        <v>424.58333333333297</v>
      </c>
      <c r="BY20" s="85">
        <f t="shared" si="0"/>
        <v>18.795336787564672</v>
      </c>
      <c r="BZ20" s="85">
        <f t="shared" si="1"/>
        <v>27.375097980844487</v>
      </c>
    </row>
    <row r="21" spans="1:78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5">
        <v>369.29824561403512</v>
      </c>
      <c r="BT21" s="76">
        <v>398.61111111111114</v>
      </c>
      <c r="BU21" s="81">
        <v>380.30303030303025</v>
      </c>
      <c r="BV21" s="78">
        <v>369.99999999999989</v>
      </c>
      <c r="BW21" s="80">
        <v>396.73956521739132</v>
      </c>
      <c r="BX21" s="82">
        <v>408.77192982456143</v>
      </c>
      <c r="BY21" s="85">
        <f t="shared" si="0"/>
        <v>11.704012506513832</v>
      </c>
      <c r="BZ21" s="85">
        <f t="shared" si="1"/>
        <v>3.0328118650271341</v>
      </c>
    </row>
    <row r="22" spans="1:78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5">
        <v>345.00000000000011</v>
      </c>
      <c r="BT22" s="76">
        <v>350.00000000000006</v>
      </c>
      <c r="BU22" s="81">
        <v>328.33333333333343</v>
      </c>
      <c r="BV22" s="78">
        <v>326.1904761904762</v>
      </c>
      <c r="BW22" s="80">
        <v>401.04062499999998</v>
      </c>
      <c r="BX22" s="82">
        <v>457.40740740740699</v>
      </c>
      <c r="BY22" s="85">
        <f t="shared" si="0"/>
        <v>47.550776583034512</v>
      </c>
      <c r="BZ22" s="85">
        <f t="shared" si="1"/>
        <v>14.055130301925651</v>
      </c>
    </row>
    <row r="23" spans="1:78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5">
        <v>369.74358974359001</v>
      </c>
      <c r="BT23" s="76">
        <v>340.27777777777789</v>
      </c>
      <c r="BU23" s="81">
        <v>347.27272727272702</v>
      </c>
      <c r="BV23" s="78">
        <v>384.72222222222234</v>
      </c>
      <c r="BW23" s="80">
        <v>343.33199999999999</v>
      </c>
      <c r="BX23" s="82">
        <v>423.33333333333297</v>
      </c>
      <c r="BY23" s="85">
        <f t="shared" si="0"/>
        <v>38.660049627791444</v>
      </c>
      <c r="BZ23" s="85">
        <f t="shared" si="1"/>
        <v>23.30144971436772</v>
      </c>
    </row>
    <row r="24" spans="1:78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5">
        <v>406.41025641025647</v>
      </c>
      <c r="BT24" s="76">
        <v>384.75</v>
      </c>
      <c r="BU24" s="81">
        <v>393.33333333333297</v>
      </c>
      <c r="BV24" s="78">
        <v>332.40740740740739</v>
      </c>
      <c r="BW24" s="80">
        <v>350</v>
      </c>
      <c r="BX24" s="82">
        <v>340.625</v>
      </c>
      <c r="BY24" s="85">
        <f t="shared" si="0"/>
        <v>-3.8235294117648033</v>
      </c>
      <c r="BZ24" s="85">
        <f t="shared" si="1"/>
        <v>-2.6785714285714284</v>
      </c>
    </row>
    <row r="25" spans="1:78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5">
        <v>320.51282051282061</v>
      </c>
      <c r="BT25" s="76">
        <v>318.33333333333337</v>
      </c>
      <c r="BU25" s="81">
        <v>332.72727272727298</v>
      </c>
      <c r="BV25" s="78">
        <v>345.23809523809524</v>
      </c>
      <c r="BW25" s="80">
        <v>312.22133333333329</v>
      </c>
      <c r="BX25" s="82">
        <v>364.58333333333337</v>
      </c>
      <c r="BY25" s="85">
        <f t="shared" si="0"/>
        <v>15.131578947368403</v>
      </c>
      <c r="BZ25" s="85">
        <f t="shared" si="1"/>
        <v>16.770795076996688</v>
      </c>
    </row>
    <row r="26" spans="1:78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5">
        <v>381.66666666666669</v>
      </c>
      <c r="BT26" s="76">
        <v>365.33333333333297</v>
      </c>
      <c r="BU26" s="81">
        <v>305.5555555555556</v>
      </c>
      <c r="BV26" s="78">
        <v>350.00000000000011</v>
      </c>
      <c r="BW26" s="80">
        <v>349.99799999999993</v>
      </c>
      <c r="BX26" s="82">
        <v>350.00000000000011</v>
      </c>
      <c r="BY26" s="85">
        <f t="shared" si="0"/>
        <v>19.028340080971681</v>
      </c>
      <c r="BZ26" s="85">
        <f t="shared" si="1"/>
        <v>5.7143183680480477E-4</v>
      </c>
    </row>
    <row r="27" spans="1:78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5">
        <v>329.16666666666669</v>
      </c>
      <c r="BT27" s="76">
        <v>338.88888888888891</v>
      </c>
      <c r="BU27" s="81">
        <v>345.83333333333337</v>
      </c>
      <c r="BV27" s="78">
        <v>355.5555555555556</v>
      </c>
      <c r="BW27" s="80">
        <v>375</v>
      </c>
      <c r="BX27" s="82">
        <v>396.15384615384625</v>
      </c>
      <c r="BY27" s="85">
        <f t="shared" si="0"/>
        <v>18.353016278327487</v>
      </c>
      <c r="BZ27" s="85">
        <f t="shared" si="1"/>
        <v>5.6410256410256654</v>
      </c>
    </row>
    <row r="28" spans="1:78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5">
        <v>349.79166666666703</v>
      </c>
      <c r="BT28" s="76">
        <v>348.4848484848485</v>
      </c>
      <c r="BU28" s="81">
        <v>315.47619047619048</v>
      </c>
      <c r="BV28" s="78">
        <v>364.58333333333331</v>
      </c>
      <c r="BW28" s="80">
        <v>344.44555555555559</v>
      </c>
      <c r="BX28" s="82">
        <v>400</v>
      </c>
      <c r="BY28" s="85">
        <f t="shared" si="0"/>
        <v>22.72727272727273</v>
      </c>
      <c r="BZ28" s="85">
        <f t="shared" si="1"/>
        <v>16.128657649491444</v>
      </c>
    </row>
    <row r="29" spans="1:78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5">
        <v>388.33333333333297</v>
      </c>
      <c r="BT29" s="76">
        <v>350.00000000000006</v>
      </c>
      <c r="BU29" s="81">
        <v>355</v>
      </c>
      <c r="BV29" s="78">
        <v>353.17460317460325</v>
      </c>
      <c r="BW29" s="80">
        <v>366.66666666666669</v>
      </c>
      <c r="BX29" s="82">
        <v>371.92982456140345</v>
      </c>
      <c r="BY29" s="85">
        <f t="shared" si="0"/>
        <v>6.5192814972993283</v>
      </c>
      <c r="BZ29" s="85">
        <f t="shared" si="1"/>
        <v>1.4354066985645719</v>
      </c>
    </row>
    <row r="30" spans="1:78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5">
        <v>343.0555555555556</v>
      </c>
      <c r="BT30" s="76">
        <v>358.71794871794901</v>
      </c>
      <c r="BU30" s="81">
        <v>375.64102564102569</v>
      </c>
      <c r="BV30" s="78">
        <v>340.85185185185185</v>
      </c>
      <c r="BW30" s="80">
        <v>393.5884615384615</v>
      </c>
      <c r="BX30" s="82">
        <v>440</v>
      </c>
      <c r="BY30" s="85">
        <f t="shared" si="0"/>
        <v>23.364485981308405</v>
      </c>
      <c r="BZ30" s="85">
        <f t="shared" si="1"/>
        <v>11.791895087606159</v>
      </c>
    </row>
    <row r="31" spans="1:78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5">
        <v>316.66666666666669</v>
      </c>
      <c r="BT31" s="76">
        <v>339.58333333333343</v>
      </c>
      <c r="BU31" s="81">
        <v>315.15151515151524</v>
      </c>
      <c r="BV31" s="78">
        <v>312.50000000000006</v>
      </c>
      <c r="BW31" s="80">
        <v>347.72727272727275</v>
      </c>
      <c r="BX31" s="82">
        <v>338.63636363636363</v>
      </c>
      <c r="BY31" s="85">
        <f t="shared" si="0"/>
        <v>-1.8445322793148911</v>
      </c>
      <c r="BZ31" s="85">
        <f t="shared" si="1"/>
        <v>-2.6143790849673292</v>
      </c>
    </row>
    <row r="32" spans="1:78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5">
        <v>345.83333333333343</v>
      </c>
      <c r="BT32" s="76">
        <v>351.1904761904762</v>
      </c>
      <c r="BU32" s="81">
        <v>364.58333333333331</v>
      </c>
      <c r="BV32" s="78">
        <v>347.22222222222229</v>
      </c>
      <c r="BW32" s="80">
        <v>362.22066666666666</v>
      </c>
      <c r="BX32" s="82">
        <v>377.77777777777783</v>
      </c>
      <c r="BY32" s="85">
        <f t="shared" si="0"/>
        <v>8.5828343313373168</v>
      </c>
      <c r="BZ32" s="85">
        <f t="shared" si="1"/>
        <v>4.2949264199294266</v>
      </c>
    </row>
    <row r="33" spans="1:78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5">
        <v>335.41666666666669</v>
      </c>
      <c r="BT33" s="76">
        <v>340.19607843137254</v>
      </c>
      <c r="BU33" s="81">
        <v>367.85714285714283</v>
      </c>
      <c r="BV33" s="78">
        <v>344.4444444444444</v>
      </c>
      <c r="BW33" s="80">
        <v>333.33083333333326</v>
      </c>
      <c r="BX33" s="82">
        <v>341.66666666666669</v>
      </c>
      <c r="BY33" s="85">
        <f t="shared" si="0"/>
        <v>7.1895424836601176</v>
      </c>
      <c r="BZ33" s="85">
        <f t="shared" si="1"/>
        <v>2.5007687557656966</v>
      </c>
    </row>
    <row r="34" spans="1:78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5">
        <v>351.19047619047626</v>
      </c>
      <c r="BT34" s="76">
        <v>326.85185185185185</v>
      </c>
      <c r="BU34" s="81">
        <v>349.12280701754378</v>
      </c>
      <c r="BV34" s="78">
        <v>376.66666666666703</v>
      </c>
      <c r="BW34" s="80">
        <v>360.83299999999997</v>
      </c>
      <c r="BX34" s="82">
        <v>376.66666666666674</v>
      </c>
      <c r="BY34" s="85">
        <f t="shared" si="0"/>
        <v>12.982160711466628</v>
      </c>
      <c r="BZ34" s="85">
        <f t="shared" si="1"/>
        <v>4.388087194537853</v>
      </c>
    </row>
    <row r="35" spans="1:78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5">
        <v>334.76190476190499</v>
      </c>
      <c r="BT35" s="76">
        <v>331.57894736842104</v>
      </c>
      <c r="BU35" s="81">
        <v>322.22222222222229</v>
      </c>
      <c r="BV35" s="78">
        <v>332.35294117647061</v>
      </c>
      <c r="BW35" s="80">
        <v>341.66499999999996</v>
      </c>
      <c r="BX35" s="82">
        <v>365.8333333333332</v>
      </c>
      <c r="BY35" s="85">
        <f t="shared" si="0"/>
        <v>26.330935251798497</v>
      </c>
      <c r="BZ35" s="85">
        <f t="shared" si="1"/>
        <v>7.0736930424050577</v>
      </c>
    </row>
    <row r="36" spans="1:78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5">
        <v>361.66666666666674</v>
      </c>
      <c r="BT36" s="76">
        <v>392.59259259259261</v>
      </c>
      <c r="BU36" s="81">
        <v>392.59259259259261</v>
      </c>
      <c r="BV36" s="78">
        <v>391.66666666666669</v>
      </c>
      <c r="BW36" s="80">
        <v>396.29777777777781</v>
      </c>
      <c r="BX36" s="82">
        <v>420.83333333333331</v>
      </c>
      <c r="BY36" s="85">
        <f t="shared" si="0"/>
        <v>18.409147191899375</v>
      </c>
      <c r="BZ36" s="85">
        <f t="shared" si="1"/>
        <v>6.191191808628739</v>
      </c>
    </row>
    <row r="37" spans="1:78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5">
        <v>309.64912280701799</v>
      </c>
      <c r="BT37" s="76">
        <v>325.87301587301602</v>
      </c>
      <c r="BU37" s="81">
        <v>357.89473684210498</v>
      </c>
      <c r="BV37" s="78">
        <v>307.01754385964921</v>
      </c>
      <c r="BW37" s="80">
        <v>352.10421052631602</v>
      </c>
      <c r="BX37" s="82">
        <v>400.79365079365101</v>
      </c>
      <c r="BY37" s="85">
        <f t="shared" si="0"/>
        <v>47.985347985348042</v>
      </c>
      <c r="BZ37" s="85">
        <f t="shared" si="1"/>
        <v>13.828133493364167</v>
      </c>
    </row>
    <row r="38" spans="1:78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5">
        <v>350.00000000000011</v>
      </c>
      <c r="BT38" s="76">
        <v>333.33333333333343</v>
      </c>
      <c r="BU38" s="81">
        <v>333.33333333333343</v>
      </c>
      <c r="BV38" s="78">
        <v>369.04761904761915</v>
      </c>
      <c r="BW38" s="80">
        <v>358.33333333333331</v>
      </c>
      <c r="BX38" s="82">
        <v>395.83333333333337</v>
      </c>
      <c r="BY38" s="85">
        <f t="shared" si="0"/>
        <v>2.3883428177271981</v>
      </c>
      <c r="BZ38" s="85">
        <f t="shared" si="1"/>
        <v>10.465116279069782</v>
      </c>
    </row>
    <row r="39" spans="1:78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5">
        <v>448.33333333333331</v>
      </c>
      <c r="BT39" s="76">
        <v>466.66666666666663</v>
      </c>
      <c r="BU39" s="81">
        <v>478.88888888888903</v>
      </c>
      <c r="BV39" s="78">
        <v>437.03703703703707</v>
      </c>
      <c r="BW39" s="80">
        <v>488.334</v>
      </c>
      <c r="BX39" s="82">
        <v>491.66666666666669</v>
      </c>
      <c r="BY39" s="85">
        <f t="shared" si="0"/>
        <v>26.203208556149725</v>
      </c>
      <c r="BZ39" s="85">
        <f t="shared" si="1"/>
        <v>0.68245640620286163</v>
      </c>
    </row>
    <row r="40" spans="1:78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5">
        <v>297.277777777778</v>
      </c>
      <c r="BT40" s="76">
        <v>296.4285714285715</v>
      </c>
      <c r="BU40" s="81">
        <v>290.27777777777783</v>
      </c>
      <c r="BV40" s="78">
        <v>298.14814814814798</v>
      </c>
      <c r="BW40" s="80">
        <v>349.99699999999996</v>
      </c>
      <c r="BX40" s="82">
        <v>396.42857142857201</v>
      </c>
      <c r="BY40" s="85">
        <f t="shared" si="0"/>
        <v>4.1710114702815755</v>
      </c>
      <c r="BZ40" s="85">
        <f t="shared" si="1"/>
        <v>13.266276976251815</v>
      </c>
    </row>
    <row r="41" spans="1:78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5">
        <v>305.12820512820514</v>
      </c>
      <c r="BT41" s="76">
        <v>333.33333333333337</v>
      </c>
      <c r="BU41" s="81">
        <v>344.28571428571399</v>
      </c>
      <c r="BV41" s="78">
        <v>321.42857142857144</v>
      </c>
      <c r="BW41" s="80">
        <v>312.74294117647054</v>
      </c>
      <c r="BX41" s="82">
        <v>343.75000000000006</v>
      </c>
      <c r="BY41" s="85">
        <f t="shared" si="0"/>
        <v>23.975409836065602</v>
      </c>
      <c r="BZ41" s="85">
        <f t="shared" si="1"/>
        <v>9.9145511348354489</v>
      </c>
    </row>
    <row r="42" spans="1:78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14">
        <f t="shared" ref="BQ42:BT42" si="22">AVERAGE(BQ5:BQ41)</f>
        <v>352.79136861136845</v>
      </c>
      <c r="BR42" s="14">
        <f t="shared" si="22"/>
        <v>350.54675534771684</v>
      </c>
      <c r="BS42" s="14">
        <f t="shared" si="22"/>
        <v>355.79528305186199</v>
      </c>
      <c r="BT42" s="14">
        <f t="shared" si="22"/>
        <v>361.29208234084416</v>
      </c>
      <c r="BU42" s="14">
        <f t="shared" ref="BU42:BX42" si="23">AVERAGE(BU5:BU41)</f>
        <v>362.68067996357479</v>
      </c>
      <c r="BV42" s="14">
        <f t="shared" si="23"/>
        <v>363.50026691183808</v>
      </c>
      <c r="BW42" s="14">
        <f t="shared" si="23"/>
        <v>370.29041976415976</v>
      </c>
      <c r="BX42" s="14">
        <f t="shared" si="23"/>
        <v>397.34230665809611</v>
      </c>
      <c r="BY42" s="86">
        <f t="shared" si="0"/>
        <v>18.417537478579757</v>
      </c>
      <c r="BZ42" s="86">
        <f t="shared" si="1"/>
        <v>7.3055864937488408</v>
      </c>
    </row>
    <row r="43" spans="1:78" ht="15" customHeight="1" x14ac:dyDescent="0.25">
      <c r="A43" s="11" t="s">
        <v>44</v>
      </c>
      <c r="E43" s="14">
        <f>E42/D42*100-100</f>
        <v>7.5524922131515524</v>
      </c>
      <c r="F43" s="14">
        <f t="shared" ref="F43:AS43" si="24">F42/E42*100-100</f>
        <v>12.140921363290147</v>
      </c>
      <c r="G43" s="14">
        <f t="shared" si="24"/>
        <v>-4.9945461730845722</v>
      </c>
      <c r="H43" s="14">
        <f t="shared" si="24"/>
        <v>1.3108290224215011</v>
      </c>
      <c r="I43" s="14">
        <f t="shared" si="24"/>
        <v>13.841233912217078</v>
      </c>
      <c r="J43" s="14">
        <f t="shared" si="24"/>
        <v>-14.01623722496889</v>
      </c>
      <c r="K43" s="14">
        <f t="shared" si="24"/>
        <v>19.483947276998421</v>
      </c>
      <c r="L43" s="14">
        <f t="shared" si="24"/>
        <v>-16.764243847781174</v>
      </c>
      <c r="M43" s="14">
        <f t="shared" si="24"/>
        <v>-3.738053229139382E-2</v>
      </c>
      <c r="N43" s="14">
        <f t="shared" si="24"/>
        <v>4.1012665574236422</v>
      </c>
      <c r="O43" s="14">
        <f t="shared" si="24"/>
        <v>2.1823222231757313</v>
      </c>
      <c r="P43" s="14">
        <f t="shared" si="24"/>
        <v>30.655037197236396</v>
      </c>
      <c r="Q43" s="14">
        <f t="shared" si="24"/>
        <v>-3.8993359553723366</v>
      </c>
      <c r="R43" s="14">
        <f t="shared" si="24"/>
        <v>-3.1905271691828716</v>
      </c>
      <c r="S43" s="14">
        <f t="shared" si="24"/>
        <v>1.4033088234866682</v>
      </c>
      <c r="T43" s="14">
        <f t="shared" si="24"/>
        <v>-3.3716008044298036</v>
      </c>
      <c r="U43" s="14">
        <f t="shared" si="24"/>
        <v>-18.031565582230456</v>
      </c>
      <c r="V43" s="14">
        <f t="shared" si="24"/>
        <v>87.119108591287386</v>
      </c>
      <c r="W43" s="14">
        <f t="shared" si="24"/>
        <v>-18.769048950226193</v>
      </c>
      <c r="X43" s="14">
        <f t="shared" si="24"/>
        <v>-11.59366430770217</v>
      </c>
      <c r="Y43" s="14">
        <f t="shared" si="24"/>
        <v>-9.8722827814000169</v>
      </c>
      <c r="Z43" s="14">
        <f t="shared" si="24"/>
        <v>8.0094914296793718</v>
      </c>
      <c r="AA43" s="14">
        <f t="shared" si="24"/>
        <v>-5.2831078271856029</v>
      </c>
      <c r="AB43" s="14">
        <f t="shared" si="24"/>
        <v>-2.3590127062510788</v>
      </c>
      <c r="AC43" s="14">
        <f t="shared" si="24"/>
        <v>-19.597389680120202</v>
      </c>
      <c r="AD43" s="14">
        <f t="shared" si="24"/>
        <v>17.276334033663929</v>
      </c>
      <c r="AE43" s="14">
        <f t="shared" si="24"/>
        <v>3.3871598215067706</v>
      </c>
      <c r="AF43" s="14">
        <f t="shared" si="24"/>
        <v>-2.3063243369887942</v>
      </c>
      <c r="AG43" s="14">
        <f t="shared" si="24"/>
        <v>8.794302176464285</v>
      </c>
      <c r="AH43" s="14">
        <f t="shared" si="24"/>
        <v>-0.61240065953927569</v>
      </c>
      <c r="AI43" s="14">
        <f t="shared" si="24"/>
        <v>-9.6484687358426413E-2</v>
      </c>
      <c r="AJ43" s="14">
        <f t="shared" si="24"/>
        <v>-6.7854631110225796</v>
      </c>
      <c r="AK43" s="14">
        <f t="shared" si="24"/>
        <v>3.5310404561180064</v>
      </c>
      <c r="AL43" s="14">
        <f t="shared" si="24"/>
        <v>0.6468447294279116</v>
      </c>
      <c r="AM43" s="14">
        <f t="shared" si="24"/>
        <v>-0.2196196171331195</v>
      </c>
      <c r="AN43" s="14">
        <f t="shared" si="24"/>
        <v>-1.0022122103510469</v>
      </c>
      <c r="AO43" s="14">
        <f t="shared" si="24"/>
        <v>4.2906229639763467</v>
      </c>
      <c r="AP43" s="14">
        <f t="shared" si="24"/>
        <v>2.953873560005178</v>
      </c>
      <c r="AQ43" s="14">
        <f t="shared" si="24"/>
        <v>6.1482068751701036</v>
      </c>
      <c r="AR43" s="14">
        <f t="shared" si="24"/>
        <v>-5.4606953067483488</v>
      </c>
      <c r="AS43" s="14">
        <f t="shared" si="24"/>
        <v>-2.5435388938032872</v>
      </c>
      <c r="AT43" s="14">
        <f t="shared" ref="AT43" si="25">AT42/AS42*100-100</f>
        <v>5.3459874780642451</v>
      </c>
      <c r="AU43" s="14">
        <f t="shared" ref="AU43" si="26">AU42/AT42*100-100</f>
        <v>-0.27481946219153031</v>
      </c>
      <c r="AV43" s="14">
        <f t="shared" ref="AV43" si="27">AV42/AU42*100-100</f>
        <v>-0.49147643791674511</v>
      </c>
      <c r="AW43" s="14">
        <f t="shared" ref="AW43:AX43" si="28">AW42/AV42*100-100</f>
        <v>4.0563421528184307</v>
      </c>
      <c r="AX43" s="14">
        <f t="shared" si="28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9">BA42/AZ42*100-100</f>
        <v>2.0917768782232145</v>
      </c>
      <c r="BB43" s="14">
        <f t="shared" si="29"/>
        <v>-1.2959078893208584</v>
      </c>
      <c r="BC43" s="14">
        <f t="shared" si="29"/>
        <v>1.9650061327192105</v>
      </c>
      <c r="BD43" s="14">
        <f t="shared" si="29"/>
        <v>-2.2097993428757974</v>
      </c>
      <c r="BE43" s="14">
        <f t="shared" si="29"/>
        <v>0.95933795056011206</v>
      </c>
      <c r="BF43" s="14">
        <f t="shared" si="29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30">BI42/BH42*100-100</f>
        <v>2.4438675217512582</v>
      </c>
      <c r="BJ43" s="14">
        <f t="shared" ref="BJ43:BN43" si="31">BJ42/BI42*100-100</f>
        <v>-2.6125088602284734</v>
      </c>
      <c r="BK43" s="14">
        <f t="shared" si="31"/>
        <v>0.20693594340679056</v>
      </c>
      <c r="BL43" s="14">
        <f t="shared" si="31"/>
        <v>0.43942871224231794</v>
      </c>
      <c r="BM43" s="14">
        <f t="shared" si="31"/>
        <v>3.2754889198744621</v>
      </c>
      <c r="BN43" s="14">
        <f t="shared" si="31"/>
        <v>0.41672488357306747</v>
      </c>
      <c r="BO43" s="14">
        <f t="shared" ref="BO43:BS43" si="32">BO42/BN42*100-100</f>
        <v>1.4231449823758737</v>
      </c>
      <c r="BP43" s="14">
        <f t="shared" si="32"/>
        <v>0.12698462438196145</v>
      </c>
      <c r="BQ43" s="14">
        <f t="shared" si="32"/>
        <v>-0.16619009472934465</v>
      </c>
      <c r="BR43" s="14">
        <f t="shared" si="32"/>
        <v>-0.63624381528569529</v>
      </c>
      <c r="BS43" s="14">
        <f t="shared" si="32"/>
        <v>1.4972404177408407</v>
      </c>
      <c r="BT43" s="14">
        <f>BT42/BS42*100-100</f>
        <v>1.5449331542096303</v>
      </c>
      <c r="BU43" s="14">
        <f t="shared" ref="BU43" si="33">BU42/BT42*100-100</f>
        <v>0.38434211282290676</v>
      </c>
      <c r="BV43" s="14">
        <f t="shared" ref="BV43:BW43" si="34">BV42/BU42*100-100</f>
        <v>0.22598031644409389</v>
      </c>
      <c r="BW43" s="14">
        <f t="shared" si="34"/>
        <v>1.8679911599538173</v>
      </c>
      <c r="BX43" s="14">
        <f>BX42/BW42*100-100</f>
        <v>7.3055864937488337</v>
      </c>
      <c r="BY43" s="87"/>
      <c r="BZ43" s="87"/>
    </row>
    <row r="44" spans="1:78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5">P42/D42*100-100</f>
        <v>57.007393479165984</v>
      </c>
      <c r="Q44" s="14">
        <f t="shared" si="35"/>
        <v>40.289773512277236</v>
      </c>
      <c r="R44" s="14">
        <f t="shared" si="35"/>
        <v>21.109928937361303</v>
      </c>
      <c r="S44" s="14">
        <f t="shared" si="35"/>
        <v>29.265710871711349</v>
      </c>
      <c r="T44" s="14">
        <f t="shared" si="35"/>
        <v>23.291249641699281</v>
      </c>
      <c r="U44" s="14">
        <f t="shared" si="35"/>
        <v>-11.227326310138153</v>
      </c>
      <c r="V44" s="14">
        <f t="shared" si="35"/>
        <v>93.188376874986886</v>
      </c>
      <c r="W44" s="14">
        <f t="shared" si="35"/>
        <v>31.338777659702515</v>
      </c>
      <c r="X44" s="14">
        <f t="shared" si="35"/>
        <v>39.497502082705694</v>
      </c>
      <c r="Y44" s="14">
        <f t="shared" si="35"/>
        <v>25.772928794373399</v>
      </c>
      <c r="Z44" s="14">
        <f t="shared" si="35"/>
        <v>30.494762685793688</v>
      </c>
      <c r="AA44" s="14">
        <f t="shared" si="35"/>
        <v>20.960828619962271</v>
      </c>
      <c r="AB44" s="14">
        <f t="shared" si="35"/>
        <v>-9.6036786358750845</v>
      </c>
      <c r="AC44" s="14">
        <f t="shared" si="35"/>
        <v>-24.369927375161865</v>
      </c>
      <c r="AD44" s="14">
        <f t="shared" si="35"/>
        <v>-8.3806842369527459</v>
      </c>
      <c r="AE44" s="14">
        <f t="shared" si="35"/>
        <v>-6.5882469573090532</v>
      </c>
      <c r="AF44" s="14">
        <f t="shared" si="35"/>
        <v>-5.5584322948785001</v>
      </c>
      <c r="AG44" s="14">
        <f t="shared" si="35"/>
        <v>25.349526655136373</v>
      </c>
      <c r="AH44" s="14">
        <f t="shared" si="35"/>
        <v>-33.421078015454114</v>
      </c>
      <c r="AI44" s="14">
        <f t="shared" si="35"/>
        <v>-18.116576673999546</v>
      </c>
      <c r="AJ44" s="14">
        <f t="shared" si="35"/>
        <v>-13.663140492744063</v>
      </c>
      <c r="AK44" s="14">
        <f t="shared" si="35"/>
        <v>-0.82357380893243715</v>
      </c>
      <c r="AL44" s="14">
        <f t="shared" si="35"/>
        <v>-7.5840999198603924</v>
      </c>
      <c r="AM44" s="14">
        <f t="shared" si="35"/>
        <v>-2.643620880246317</v>
      </c>
      <c r="AN44" s="14">
        <f t="shared" si="35"/>
        <v>-1.2907752451308454</v>
      </c>
      <c r="AO44" s="14">
        <f t="shared" si="35"/>
        <v>28.036222966148216</v>
      </c>
      <c r="AP44" s="14">
        <f t="shared" si="35"/>
        <v>12.399702966274845</v>
      </c>
      <c r="AQ44" s="14">
        <f t="shared" si="35"/>
        <v>15.401438087381351</v>
      </c>
      <c r="AR44" s="14">
        <f t="shared" si="35"/>
        <v>11.675312074608499</v>
      </c>
      <c r="AS44" s="14">
        <f t="shared" si="35"/>
        <v>3.7230718833640708E-2</v>
      </c>
      <c r="AT44" s="14">
        <f t="shared" ref="AT44" si="36">AT42/AH42*100-100</f>
        <v>6.0345649213828807</v>
      </c>
      <c r="AU44" s="14">
        <f t="shared" ref="AU44" si="37">AU42/AI42*100-100</f>
        <v>5.8452857934101985</v>
      </c>
      <c r="AV44" s="14">
        <f t="shared" ref="AV44" si="38">AV42/AJ42*100-100</f>
        <v>12.992119757604655</v>
      </c>
      <c r="AW44" s="14">
        <f t="shared" ref="AW44:AX44" si="39">AW42/AK42*100-100</f>
        <v>13.565425617962617</v>
      </c>
      <c r="AX44" s="14">
        <f t="shared" si="39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40">BA42/AO42*100-100</f>
        <v>11.737109548955218</v>
      </c>
      <c r="BB44" s="14">
        <f t="shared" si="40"/>
        <v>7.1247692946014354</v>
      </c>
      <c r="BC44" s="14">
        <f t="shared" si="40"/>
        <v>2.9030831480323371</v>
      </c>
      <c r="BD44" s="14">
        <f t="shared" si="40"/>
        <v>6.4415819635399032</v>
      </c>
      <c r="BE44" s="14">
        <f t="shared" si="40"/>
        <v>10.267410938913855</v>
      </c>
      <c r="BF44" s="14">
        <f t="shared" si="40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41">BI42/AW42*100-100</f>
        <v>8.2412379338687032</v>
      </c>
      <c r="BJ44" s="14">
        <f t="shared" ref="BJ44:BN44" si="42">BJ42/AX42*100-100</f>
        <v>5.5333658539064885</v>
      </c>
      <c r="BK44" s="14">
        <f t="shared" si="42"/>
        <v>5.5771893938942441</v>
      </c>
      <c r="BL44" s="14">
        <f t="shared" si="42"/>
        <v>6.1747719115474666</v>
      </c>
      <c r="BM44" s="14">
        <f t="shared" si="42"/>
        <v>7.405824596438876</v>
      </c>
      <c r="BN44" s="14">
        <f t="shared" si="42"/>
        <v>9.2694427228007896</v>
      </c>
      <c r="BO44" s="14">
        <f t="shared" ref="BO44:BS44" si="43">BO42/BC42*100-100</f>
        <v>8.6887644276013418</v>
      </c>
      <c r="BP44" s="14">
        <f t="shared" si="43"/>
        <v>11.285979285826215</v>
      </c>
      <c r="BQ44" s="14">
        <f t="shared" si="43"/>
        <v>10.045326432149238</v>
      </c>
      <c r="BR44" s="14">
        <f t="shared" si="43"/>
        <v>8.3061548650969996</v>
      </c>
      <c r="BS44" s="14">
        <f t="shared" si="43"/>
        <v>8.8275661028763324</v>
      </c>
      <c r="BT44" s="14">
        <f>BT42/BH42*100-100</f>
        <v>8.1187015600906847</v>
      </c>
      <c r="BU44" s="14">
        <f t="shared" ref="BU44" si="44">BU42/BI42*100-100</f>
        <v>5.9450896257689863</v>
      </c>
      <c r="BV44" s="14">
        <f t="shared" ref="BV44:BW44" si="45">BV42/BJ42*100-100</f>
        <v>9.0330014993046603</v>
      </c>
      <c r="BW44" s="14">
        <f t="shared" si="45"/>
        <v>10.84035978454834</v>
      </c>
      <c r="BX44" s="14">
        <f>BX42/BL42*100-100</f>
        <v>18.417537478579746</v>
      </c>
      <c r="BY44" s="88"/>
      <c r="BZ44" s="88"/>
    </row>
    <row r="46" spans="1:78" ht="15" customHeight="1" x14ac:dyDescent="0.25">
      <c r="A46" s="12" t="s">
        <v>47</v>
      </c>
      <c r="BY46" s="90"/>
      <c r="BZ46" s="90"/>
    </row>
    <row r="47" spans="1:78" ht="15" customHeight="1" x14ac:dyDescent="0.25">
      <c r="A47" s="4" t="s">
        <v>17</v>
      </c>
      <c r="B47" s="64">
        <v>520.83000000000004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Y47"/>
      <c r="BZ47"/>
    </row>
    <row r="48" spans="1:78" ht="15" customHeight="1" x14ac:dyDescent="0.25">
      <c r="A48" s="4" t="s">
        <v>39</v>
      </c>
      <c r="B48" s="64">
        <v>491.67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Y48"/>
      <c r="BZ48"/>
    </row>
    <row r="49" spans="1:78" ht="15" customHeight="1" x14ac:dyDescent="0.25">
      <c r="A49" t="s">
        <v>23</v>
      </c>
      <c r="B49">
        <v>457.41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Y49"/>
      <c r="BZ49"/>
    </row>
    <row r="50" spans="1:78" ht="15" customHeight="1" x14ac:dyDescent="0.25">
      <c r="F50" s="5"/>
      <c r="BY50"/>
      <c r="BZ50"/>
    </row>
    <row r="51" spans="1:78" ht="15" customHeight="1" x14ac:dyDescent="0.25">
      <c r="A51" s="12" t="s">
        <v>48</v>
      </c>
      <c r="BY51"/>
      <c r="BZ51"/>
    </row>
    <row r="52" spans="1:78" ht="15" customHeight="1" x14ac:dyDescent="0.25">
      <c r="A52" s="4" t="s">
        <v>32</v>
      </c>
      <c r="B52" s="64">
        <v>338.64</v>
      </c>
      <c r="I52" s="4"/>
      <c r="J52" s="28"/>
      <c r="AD52" s="4"/>
      <c r="AE52" s="38"/>
      <c r="AH52" s="4"/>
      <c r="BY52"/>
      <c r="BZ52"/>
    </row>
    <row r="53" spans="1:78" ht="15" customHeight="1" x14ac:dyDescent="0.25">
      <c r="A53" s="4" t="s">
        <v>8</v>
      </c>
      <c r="B53" s="64">
        <v>316.67</v>
      </c>
      <c r="I53" s="4"/>
      <c r="J53" s="28"/>
      <c r="AD53" s="4"/>
      <c r="AE53" s="38"/>
      <c r="AH53" s="4"/>
      <c r="AI53" s="22"/>
      <c r="BY53"/>
      <c r="BZ53"/>
    </row>
    <row r="54" spans="1:78" ht="15" customHeight="1" x14ac:dyDescent="0.25">
      <c r="A54" s="4" t="s">
        <v>12</v>
      </c>
      <c r="B54" s="64">
        <v>241.67</v>
      </c>
      <c r="I54" s="4"/>
      <c r="J54" s="28"/>
      <c r="AD54" s="4"/>
      <c r="AE54" s="38"/>
      <c r="BY54"/>
      <c r="BZ54"/>
    </row>
    <row r="55" spans="1:78" x14ac:dyDescent="0.25">
      <c r="BY55"/>
      <c r="BZ55"/>
    </row>
    <row r="56" spans="1:78" x14ac:dyDescent="0.25">
      <c r="BY56"/>
      <c r="BZ56"/>
    </row>
    <row r="57" spans="1:78" x14ac:dyDescent="0.25">
      <c r="BY57"/>
      <c r="BZ57"/>
    </row>
    <row r="58" spans="1:78" x14ac:dyDescent="0.25">
      <c r="BY58"/>
      <c r="BZ58"/>
    </row>
    <row r="59" spans="1:78" x14ac:dyDescent="0.25">
      <c r="BY59"/>
      <c r="BZ59"/>
    </row>
    <row r="60" spans="1:78" x14ac:dyDescent="0.25">
      <c r="BY60"/>
      <c r="BZ60"/>
    </row>
    <row r="61" spans="1:78" x14ac:dyDescent="0.25">
      <c r="BY61"/>
      <c r="BZ61"/>
    </row>
    <row r="62" spans="1:78" x14ac:dyDescent="0.25">
      <c r="BY62"/>
      <c r="BZ62"/>
    </row>
    <row r="63" spans="1:78" x14ac:dyDescent="0.25">
      <c r="BY63"/>
      <c r="BZ63"/>
    </row>
    <row r="64" spans="1:78" x14ac:dyDescent="0.25">
      <c r="BY64"/>
      <c r="BZ64"/>
    </row>
    <row r="65" spans="77:78" x14ac:dyDescent="0.25">
      <c r="BY65"/>
      <c r="BZ65"/>
    </row>
    <row r="66" spans="77:78" x14ac:dyDescent="0.25">
      <c r="BY66" s="91"/>
      <c r="BZ66" s="91"/>
    </row>
    <row r="67" spans="77:78" x14ac:dyDescent="0.25">
      <c r="BY67" s="91"/>
      <c r="BZ67" s="91"/>
    </row>
    <row r="68" spans="77:78" x14ac:dyDescent="0.25">
      <c r="BY68" s="91"/>
      <c r="BZ68" s="91"/>
    </row>
    <row r="69" spans="77:78" x14ac:dyDescent="0.25">
      <c r="BY69" s="91"/>
      <c r="BZ69" s="91"/>
    </row>
    <row r="70" spans="77:78" x14ac:dyDescent="0.25">
      <c r="BY70" s="91"/>
      <c r="BZ70" s="91"/>
    </row>
    <row r="71" spans="77:78" x14ac:dyDescent="0.25">
      <c r="BY71" s="91"/>
      <c r="BZ71" s="91"/>
    </row>
    <row r="72" spans="77:78" x14ac:dyDescent="0.25">
      <c r="BY72" s="91"/>
      <c r="BZ72" s="91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Z72"/>
  <sheetViews>
    <sheetView topLeftCell="A29" workbookViewId="0">
      <pane xSplit="1" topLeftCell="BP1" activePane="topRight" state="frozen"/>
      <selection activeCell="BE5" sqref="BE5"/>
      <selection pane="topRight" activeCell="BY1" sqref="BY1:BZ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6" max="76" width="10.28515625" bestFit="1" customWidth="1"/>
    <col min="77" max="77" width="20.140625" style="89" customWidth="1"/>
    <col min="78" max="78" width="22.42578125" style="89" customWidth="1"/>
  </cols>
  <sheetData>
    <row r="2" spans="1:78" x14ac:dyDescent="0.25">
      <c r="BY2" s="83"/>
      <c r="BZ2" s="83"/>
    </row>
    <row r="3" spans="1:78" x14ac:dyDescent="0.25">
      <c r="BY3" s="84" t="s">
        <v>50</v>
      </c>
      <c r="BZ3" s="84" t="s">
        <v>51</v>
      </c>
    </row>
    <row r="4" spans="1:78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51">
        <v>44228</v>
      </c>
      <c r="BT4" s="51">
        <v>44256</v>
      </c>
      <c r="BU4" s="51">
        <v>44287</v>
      </c>
      <c r="BV4" s="51">
        <v>44317</v>
      </c>
      <c r="BW4" s="51">
        <v>44348</v>
      </c>
      <c r="BX4" s="51">
        <v>44378</v>
      </c>
      <c r="BY4" s="84"/>
      <c r="BZ4" s="84"/>
    </row>
    <row r="5" spans="1:78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5">
        <v>1166.25</v>
      </c>
      <c r="BT5" s="76">
        <v>1219.2307692307693</v>
      </c>
      <c r="BU5" s="77">
        <v>1206.9230769230801</v>
      </c>
      <c r="BV5" s="78">
        <v>1254.5454545454545</v>
      </c>
      <c r="BW5" s="80">
        <v>1156.9230769230769</v>
      </c>
      <c r="BX5" s="82">
        <v>1404.54545454545</v>
      </c>
      <c r="BY5" s="85">
        <f>(BX5-BL5)/BL5*100</f>
        <v>20.756191685799031</v>
      </c>
      <c r="BZ5" s="85">
        <f>(BX5-BW5)/BW5*100</f>
        <v>21.403529980657247</v>
      </c>
    </row>
    <row r="6" spans="1:78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5">
        <v>1120</v>
      </c>
      <c r="BT6" s="76">
        <v>1210</v>
      </c>
      <c r="BU6" s="77">
        <v>1233.3333333333333</v>
      </c>
      <c r="BV6" s="78">
        <v>1250</v>
      </c>
      <c r="BW6" s="80">
        <v>1326.5</v>
      </c>
      <c r="BX6" s="82">
        <v>1480</v>
      </c>
      <c r="BY6" s="85">
        <f t="shared" ref="BY6:BY42" si="0">(BX6-BL6)/BL6*100</f>
        <v>25.850340136054424</v>
      </c>
      <c r="BZ6" s="85">
        <f t="shared" ref="BZ6:BZ42" si="1">(BX6-BW6)/BW6*100</f>
        <v>11.571805503203921</v>
      </c>
    </row>
    <row r="7" spans="1:78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5">
        <v>968</v>
      </c>
      <c r="BT7" s="76">
        <v>1126.6666666666699</v>
      </c>
      <c r="BU7" s="77">
        <v>1158.3333333333301</v>
      </c>
      <c r="BV7" s="78">
        <v>1078.3333333333333</v>
      </c>
      <c r="BW7" s="80">
        <v>1020</v>
      </c>
      <c r="BX7" s="82">
        <v>1240</v>
      </c>
      <c r="BY7" s="85">
        <f t="shared" si="0"/>
        <v>-0.71174377224208529</v>
      </c>
      <c r="BZ7" s="85">
        <f t="shared" si="1"/>
        <v>21.568627450980394</v>
      </c>
    </row>
    <row r="8" spans="1:78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5">
        <v>1190.4545454545455</v>
      </c>
      <c r="BT8" s="76">
        <v>1167.7272727272727</v>
      </c>
      <c r="BU8" s="77">
        <v>1185.4166666666667</v>
      </c>
      <c r="BV8" s="78">
        <v>1258.3333333333333</v>
      </c>
      <c r="BW8" s="80">
        <v>1280.4545454545455</v>
      </c>
      <c r="BX8" s="82">
        <v>1303.4615384615386</v>
      </c>
      <c r="BY8" s="85">
        <f t="shared" si="0"/>
        <v>13.963850357292989</v>
      </c>
      <c r="BZ8" s="85">
        <f t="shared" si="1"/>
        <v>1.7967832664318335</v>
      </c>
    </row>
    <row r="9" spans="1:78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5">
        <v>1162</v>
      </c>
      <c r="BT9" s="76">
        <v>1168.3333333333333</v>
      </c>
      <c r="BU9" s="77">
        <v>1240</v>
      </c>
      <c r="BV9" s="79">
        <v>1311.2142857142901</v>
      </c>
      <c r="BW9" s="80">
        <v>1214.625</v>
      </c>
      <c r="BX9" s="82">
        <v>1268.7142857142858</v>
      </c>
      <c r="BY9" s="85">
        <f t="shared" si="0"/>
        <v>20.379532361911235</v>
      </c>
      <c r="BZ9" s="85">
        <f t="shared" si="1"/>
        <v>4.4531674973169313</v>
      </c>
    </row>
    <row r="10" spans="1:78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5">
        <v>1243.75</v>
      </c>
      <c r="BT10" s="76">
        <v>1255.5555555555557</v>
      </c>
      <c r="BU10" s="77">
        <v>1172.2222222222222</v>
      </c>
      <c r="BV10" s="78">
        <v>1090</v>
      </c>
      <c r="BW10" s="80">
        <v>1126.1111111111099</v>
      </c>
      <c r="BX10" s="82">
        <v>1325.625</v>
      </c>
      <c r="BY10" s="85">
        <f t="shared" si="0"/>
        <v>10.46875</v>
      </c>
      <c r="BZ10" s="85">
        <f t="shared" si="1"/>
        <v>17.717069560927602</v>
      </c>
    </row>
    <row r="11" spans="1:78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5">
        <v>792.22222222222194</v>
      </c>
      <c r="BT11" s="76">
        <v>907.27272727272725</v>
      </c>
      <c r="BU11" s="77">
        <v>917.5</v>
      </c>
      <c r="BV11" s="78">
        <v>1027.5</v>
      </c>
      <c r="BW11" s="80">
        <v>990</v>
      </c>
      <c r="BX11" s="82">
        <v>1088.4615384615299</v>
      </c>
      <c r="BY11" s="85">
        <f t="shared" si="0"/>
        <v>-1.347896816175244</v>
      </c>
      <c r="BZ11" s="85">
        <f t="shared" si="1"/>
        <v>9.9456099456090836</v>
      </c>
    </row>
    <row r="12" spans="1:78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5">
        <v>1409.2</v>
      </c>
      <c r="BT12" s="76">
        <v>1321.4285714285713</v>
      </c>
      <c r="BU12" s="77">
        <v>1156.25</v>
      </c>
      <c r="BV12" s="78">
        <v>1225</v>
      </c>
      <c r="BW12" s="80">
        <v>1283.3333333333333</v>
      </c>
      <c r="BX12" s="82">
        <v>1300</v>
      </c>
      <c r="BY12" s="85">
        <f t="shared" si="0"/>
        <v>9.8591549295777661</v>
      </c>
      <c r="BZ12" s="85">
        <f t="shared" si="1"/>
        <v>1.2987012987013047</v>
      </c>
    </row>
    <row r="13" spans="1:78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5">
        <v>1088</v>
      </c>
      <c r="BT13" s="76">
        <v>1181.8181818181799</v>
      </c>
      <c r="BU13" s="77">
        <v>1094.4444444444443</v>
      </c>
      <c r="BV13" s="78">
        <v>1106</v>
      </c>
      <c r="BW13" s="80">
        <v>1158.8888888888889</v>
      </c>
      <c r="BX13" s="82">
        <v>1305.5555555555557</v>
      </c>
      <c r="BY13" s="85">
        <f t="shared" si="0"/>
        <v>-5.4356398989167216</v>
      </c>
      <c r="BZ13" s="85">
        <f t="shared" si="1"/>
        <v>12.655800575263667</v>
      </c>
    </row>
    <row r="14" spans="1:78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5">
        <v>1175.8421052631579</v>
      </c>
      <c r="BT14" s="76">
        <v>1180.8333333333333</v>
      </c>
      <c r="BU14" s="77">
        <v>1281.1538461538462</v>
      </c>
      <c r="BV14" s="78">
        <v>1221.3333333333333</v>
      </c>
      <c r="BW14" s="80">
        <v>1314.7368421052631</v>
      </c>
      <c r="BX14" s="82">
        <v>1415.2777777777778</v>
      </c>
      <c r="BY14" s="85">
        <f t="shared" si="0"/>
        <v>16.850140881986771</v>
      </c>
      <c r="BZ14" s="85">
        <f t="shared" si="1"/>
        <v>7.6472288942264992</v>
      </c>
    </row>
    <row r="15" spans="1:78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5">
        <v>1016.7857142857143</v>
      </c>
      <c r="BT15" s="76">
        <v>958.95833333333337</v>
      </c>
      <c r="BU15" s="77">
        <v>1008.4615384615385</v>
      </c>
      <c r="BV15" s="78">
        <v>1050</v>
      </c>
      <c r="BW15" s="80">
        <v>1068.2692307692307</v>
      </c>
      <c r="BX15" s="82">
        <v>1166.5454545454545</v>
      </c>
      <c r="BY15" s="85">
        <f t="shared" si="0"/>
        <v>8.7688069506251285</v>
      </c>
      <c r="BZ15" s="85">
        <f t="shared" si="1"/>
        <v>9.1995745029048379</v>
      </c>
    </row>
    <row r="16" spans="1:78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5">
        <v>1173.6666666666667</v>
      </c>
      <c r="BT16" s="76">
        <v>1231.25</v>
      </c>
      <c r="BU16" s="77">
        <v>1231.5</v>
      </c>
      <c r="BV16" s="78">
        <v>1351.6666666666699</v>
      </c>
      <c r="BW16" s="80">
        <v>1342.5</v>
      </c>
      <c r="BX16" s="82">
        <v>1206.0714285714287</v>
      </c>
      <c r="BY16" s="85">
        <f t="shared" si="0"/>
        <v>4.0742110453651623</v>
      </c>
      <c r="BZ16" s="85">
        <f t="shared" si="1"/>
        <v>-10.16227720138334</v>
      </c>
    </row>
    <row r="17" spans="1:78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5">
        <v>1193.2142857142858</v>
      </c>
      <c r="BT17" s="76">
        <v>1265.4166666666667</v>
      </c>
      <c r="BU17" s="77">
        <v>1205.8333333333333</v>
      </c>
      <c r="BV17" s="78">
        <v>1226.6666666666667</v>
      </c>
      <c r="BW17" s="80">
        <v>1141.5428571428572</v>
      </c>
      <c r="BX17" s="82">
        <v>1319.2307692307693</v>
      </c>
      <c r="BY17" s="85">
        <f t="shared" si="0"/>
        <v>15.878378378378372</v>
      </c>
      <c r="BZ17" s="85">
        <f t="shared" si="1"/>
        <v>15.565592739342552</v>
      </c>
    </row>
    <row r="18" spans="1:78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5">
        <v>1373.6842105263158</v>
      </c>
      <c r="BT18" s="76">
        <v>1355.8823529411766</v>
      </c>
      <c r="BU18" s="77">
        <v>1281.25</v>
      </c>
      <c r="BV18" s="78">
        <v>1324.7058823529401</v>
      </c>
      <c r="BW18" s="80">
        <v>1406.1111111111099</v>
      </c>
      <c r="BX18" s="82">
        <v>1591.6666666666667</v>
      </c>
      <c r="BY18" s="85">
        <f t="shared" si="0"/>
        <v>20.527097253155173</v>
      </c>
      <c r="BZ18" s="85">
        <f t="shared" si="1"/>
        <v>13.196365073093737</v>
      </c>
    </row>
    <row r="19" spans="1:78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5">
        <v>1317.6666666666699</v>
      </c>
      <c r="BT19" s="76">
        <v>1232.1428571428571</v>
      </c>
      <c r="BU19" s="77">
        <v>1160.9375</v>
      </c>
      <c r="BV19" s="78">
        <v>1293.3333333333301</v>
      </c>
      <c r="BW19" s="80">
        <v>1341</v>
      </c>
      <c r="BX19" s="82">
        <v>1310.6666666666667</v>
      </c>
      <c r="BY19" s="85">
        <f t="shared" si="0"/>
        <v>11.504839405708237</v>
      </c>
      <c r="BZ19" s="85">
        <f t="shared" si="1"/>
        <v>-2.2619935371613167</v>
      </c>
    </row>
    <row r="20" spans="1:78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5">
        <v>1397.7777777777801</v>
      </c>
      <c r="BT20" s="76">
        <v>1322.8571428571399</v>
      </c>
      <c r="BU20" s="77">
        <v>1250</v>
      </c>
      <c r="BV20" s="78">
        <v>1322.2222222222199</v>
      </c>
      <c r="BW20" s="80">
        <v>1312.5</v>
      </c>
      <c r="BX20" s="82">
        <v>1303.75</v>
      </c>
      <c r="BY20" s="85">
        <f t="shared" si="0"/>
        <v>6.7057291666666723</v>
      </c>
      <c r="BZ20" s="85">
        <f t="shared" si="1"/>
        <v>-0.66666666666666674</v>
      </c>
    </row>
    <row r="21" spans="1:78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5">
        <v>1221.94444444444</v>
      </c>
      <c r="BT21" s="76">
        <v>1197.7272727272727</v>
      </c>
      <c r="BU21" s="77">
        <v>1160.2272727272727</v>
      </c>
      <c r="BV21" s="78">
        <v>1238.0952380952381</v>
      </c>
      <c r="BW21" s="80">
        <v>1179.26086956522</v>
      </c>
      <c r="BX21" s="82">
        <v>1108.75</v>
      </c>
      <c r="BY21" s="85">
        <f t="shared" si="0"/>
        <v>0.75563018569694917</v>
      </c>
      <c r="BZ21" s="85">
        <f t="shared" si="1"/>
        <v>-5.9792427091400517</v>
      </c>
    </row>
    <row r="22" spans="1:78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5">
        <v>1270</v>
      </c>
      <c r="BT22" s="76">
        <v>1357.6923076923076</v>
      </c>
      <c r="BU22" s="77">
        <v>1422.2222222222222</v>
      </c>
      <c r="BV22" s="78">
        <v>1433.3333333333333</v>
      </c>
      <c r="BW22" s="80">
        <v>1407.1428571428571</v>
      </c>
      <c r="BX22" s="82">
        <v>1277.7777777777778</v>
      </c>
      <c r="BY22" s="85">
        <f t="shared" si="0"/>
        <v>-1.0172143974960901</v>
      </c>
      <c r="BZ22" s="85">
        <f t="shared" si="1"/>
        <v>-9.1934574168076661</v>
      </c>
    </row>
    <row r="23" spans="1:78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5">
        <v>1175</v>
      </c>
      <c r="BT23" s="76">
        <v>1254.1666666666699</v>
      </c>
      <c r="BU23" s="77">
        <v>1295</v>
      </c>
      <c r="BV23" s="78">
        <v>1366.6666666666667</v>
      </c>
      <c r="BW23" s="80">
        <v>1402.5</v>
      </c>
      <c r="BX23" s="82">
        <v>1433.3333333333333</v>
      </c>
      <c r="BY23" s="85">
        <f t="shared" si="0"/>
        <v>11.346516007532717</v>
      </c>
      <c r="BZ23" s="85">
        <f t="shared" si="1"/>
        <v>2.1984551396316045</v>
      </c>
    </row>
    <row r="24" spans="1:78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5">
        <v>1342.3076923076924</v>
      </c>
      <c r="BT24" s="76">
        <v>1440</v>
      </c>
      <c r="BU24" s="77">
        <v>1400</v>
      </c>
      <c r="BV24" s="78">
        <v>1380.55555555556</v>
      </c>
      <c r="BW24" s="80">
        <v>1377.7777777777801</v>
      </c>
      <c r="BX24" s="82">
        <v>1290.625</v>
      </c>
      <c r="BY24" s="85">
        <f t="shared" si="0"/>
        <v>-2.3676171079429724</v>
      </c>
      <c r="BZ24" s="85">
        <f t="shared" si="1"/>
        <v>-6.3256048387098351</v>
      </c>
    </row>
    <row r="25" spans="1:78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5">
        <v>1561.3846153846155</v>
      </c>
      <c r="BT25" s="76">
        <v>1631.8181818181799</v>
      </c>
      <c r="BU25" s="77">
        <v>1572.72727272727</v>
      </c>
      <c r="BV25" s="78">
        <v>1446.1538461538501</v>
      </c>
      <c r="BW25" s="80">
        <v>1383.3333333333301</v>
      </c>
      <c r="BX25" s="82">
        <v>1214.2857142857142</v>
      </c>
      <c r="BY25" s="85">
        <f t="shared" si="0"/>
        <v>-3.4090909090909118</v>
      </c>
      <c r="BZ25" s="85">
        <f t="shared" si="1"/>
        <v>-12.220309810671054</v>
      </c>
    </row>
    <row r="26" spans="1:78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5">
        <v>1660</v>
      </c>
      <c r="BT26" s="76">
        <v>1592.3076923076924</v>
      </c>
      <c r="BU26" s="77">
        <v>1570</v>
      </c>
      <c r="BV26" s="78">
        <v>1475</v>
      </c>
      <c r="BW26" s="80">
        <v>1400</v>
      </c>
      <c r="BX26" s="82">
        <v>1350</v>
      </c>
      <c r="BY26" s="85">
        <f t="shared" si="0"/>
        <v>-3.0271934325297059</v>
      </c>
      <c r="BZ26" s="85">
        <f t="shared" si="1"/>
        <v>-3.5714285714285712</v>
      </c>
    </row>
    <row r="27" spans="1:78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5">
        <v>1268.5</v>
      </c>
      <c r="BT27" s="76">
        <v>1233.9285714285713</v>
      </c>
      <c r="BU27" s="77">
        <v>1321.9230769230769</v>
      </c>
      <c r="BV27" s="78">
        <v>1395</v>
      </c>
      <c r="BW27" s="80">
        <v>1322.0833333333333</v>
      </c>
      <c r="BX27" s="82">
        <v>1248.3333333333333</v>
      </c>
      <c r="BY27" s="85">
        <f t="shared" si="0"/>
        <v>-0.24216006780481678</v>
      </c>
      <c r="BZ27" s="85">
        <f t="shared" si="1"/>
        <v>-5.5783170501103063</v>
      </c>
    </row>
    <row r="28" spans="1:78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5">
        <v>1276.6666666666699</v>
      </c>
      <c r="BT28" s="76">
        <v>1355.5555555555557</v>
      </c>
      <c r="BU28" s="77">
        <v>1295.8333333333333</v>
      </c>
      <c r="BV28" s="78">
        <v>1325.3571428571399</v>
      </c>
      <c r="BW28" s="80">
        <v>1285.7142857142858</v>
      </c>
      <c r="BX28" s="82">
        <v>1440</v>
      </c>
      <c r="BY28" s="85">
        <f t="shared" si="0"/>
        <v>15.315315315315313</v>
      </c>
      <c r="BZ28" s="85">
        <f t="shared" si="1"/>
        <v>11.999999999999995</v>
      </c>
    </row>
    <row r="29" spans="1:78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5">
        <v>1238.2352941176471</v>
      </c>
      <c r="BT29" s="76">
        <v>1283</v>
      </c>
      <c r="BU29" s="77">
        <v>1253.5714285714287</v>
      </c>
      <c r="BV29" s="78">
        <v>1250</v>
      </c>
      <c r="BW29" s="80">
        <v>1273.5294117647059</v>
      </c>
      <c r="BX29" s="82">
        <v>1296.4705882352941</v>
      </c>
      <c r="BY29" s="85">
        <f t="shared" si="0"/>
        <v>9.0387374461979935</v>
      </c>
      <c r="BZ29" s="85">
        <f t="shared" si="1"/>
        <v>1.8013856812933067</v>
      </c>
    </row>
    <row r="30" spans="1:78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5">
        <v>1428.57142857143</v>
      </c>
      <c r="BT30" s="76">
        <v>1340.38461538462</v>
      </c>
      <c r="BU30" s="77">
        <v>1269.6428571428571</v>
      </c>
      <c r="BV30" s="78">
        <v>1355.5</v>
      </c>
      <c r="BW30" s="80">
        <v>1301.4285714285713</v>
      </c>
      <c r="BX30" s="82">
        <v>1417.7272727272727</v>
      </c>
      <c r="BY30" s="85">
        <f t="shared" si="0"/>
        <v>9.2360034022114359</v>
      </c>
      <c r="BZ30" s="85">
        <f t="shared" si="1"/>
        <v>8.9362339087915483</v>
      </c>
    </row>
    <row r="31" spans="1:78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5">
        <v>1203.6363636363601</v>
      </c>
      <c r="BT31" s="76">
        <v>1300</v>
      </c>
      <c r="BU31" s="77">
        <v>1340</v>
      </c>
      <c r="BV31" s="78">
        <v>1447.5</v>
      </c>
      <c r="BW31" s="80">
        <v>1399.5</v>
      </c>
      <c r="BX31" s="82">
        <v>1243.5</v>
      </c>
      <c r="BY31" s="85">
        <f t="shared" si="0"/>
        <v>1.6233283803866234</v>
      </c>
      <c r="BZ31" s="85">
        <f t="shared" si="1"/>
        <v>-11.14683815648446</v>
      </c>
    </row>
    <row r="32" spans="1:78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5">
        <v>1140.909090909091</v>
      </c>
      <c r="BT32" s="76">
        <v>1128.3333333333333</v>
      </c>
      <c r="BU32" s="77">
        <v>1110.1125</v>
      </c>
      <c r="BV32" s="78">
        <v>1227.2222222222199</v>
      </c>
      <c r="BW32" s="80">
        <v>1242</v>
      </c>
      <c r="BX32" s="82">
        <v>1278.125</v>
      </c>
      <c r="BY32" s="85">
        <f t="shared" si="0"/>
        <v>9.411478599221784</v>
      </c>
      <c r="BZ32" s="85">
        <f t="shared" si="1"/>
        <v>2.9086151368760067</v>
      </c>
    </row>
    <row r="33" spans="1:78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5">
        <v>1196.7857142857099</v>
      </c>
      <c r="BT33" s="76">
        <v>1288.6666666666667</v>
      </c>
      <c r="BU33" s="77">
        <v>1274.090909090909</v>
      </c>
      <c r="BV33" s="78">
        <v>1197.5</v>
      </c>
      <c r="BW33" s="80">
        <v>1186.3636363636363</v>
      </c>
      <c r="BX33" s="82">
        <v>1314.6428571428571</v>
      </c>
      <c r="BY33" s="85">
        <f t="shared" si="0"/>
        <v>13.038938705318753</v>
      </c>
      <c r="BZ33" s="85">
        <f t="shared" si="1"/>
        <v>10.812807881773406</v>
      </c>
    </row>
    <row r="34" spans="1:78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5">
        <v>1079.6666666666667</v>
      </c>
      <c r="BT34" s="76">
        <v>1100.5263157894738</v>
      </c>
      <c r="BU34" s="77">
        <v>1114.2777777777778</v>
      </c>
      <c r="BV34" s="78">
        <v>1148.3333333333333</v>
      </c>
      <c r="BW34" s="80">
        <v>1134</v>
      </c>
      <c r="BX34" s="82">
        <v>1400.3571428571429</v>
      </c>
      <c r="BY34" s="85">
        <f t="shared" si="0"/>
        <v>39.281274051269918</v>
      </c>
      <c r="BZ34" s="85">
        <f t="shared" si="1"/>
        <v>23.488284202569922</v>
      </c>
    </row>
    <row r="35" spans="1:78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5">
        <v>1108.57142857143</v>
      </c>
      <c r="BT35" s="76">
        <v>1129.7222222222222</v>
      </c>
      <c r="BU35" s="77">
        <v>1091.6666666666667</v>
      </c>
      <c r="BV35" s="78">
        <v>1167.6666666666667</v>
      </c>
      <c r="BW35" s="80">
        <v>1230.3125</v>
      </c>
      <c r="BX35" s="82">
        <v>1253.3333333333333</v>
      </c>
      <c r="BY35" s="85">
        <f t="shared" si="0"/>
        <v>10.456256311392631</v>
      </c>
      <c r="BZ35" s="85">
        <f t="shared" si="1"/>
        <v>1.8711370756074783</v>
      </c>
    </row>
    <row r="36" spans="1:78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5">
        <v>1400</v>
      </c>
      <c r="BT36" s="76">
        <v>1405.5555555555557</v>
      </c>
      <c r="BU36" s="77">
        <v>1350</v>
      </c>
      <c r="BV36" s="78">
        <v>1490</v>
      </c>
      <c r="BW36" s="80">
        <v>1398.8888888888901</v>
      </c>
      <c r="BX36" s="82">
        <v>1556.25</v>
      </c>
      <c r="BY36" s="85">
        <f t="shared" si="0"/>
        <v>16.138059701492537</v>
      </c>
      <c r="BZ36" s="85">
        <f t="shared" si="1"/>
        <v>11.249007148530488</v>
      </c>
    </row>
    <row r="37" spans="1:78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5">
        <v>1072.1052631578948</v>
      </c>
      <c r="BT37" s="76">
        <v>987.22222222222194</v>
      </c>
      <c r="BU37" s="77">
        <v>1062.5</v>
      </c>
      <c r="BV37" s="78">
        <v>1129.1666666666599</v>
      </c>
      <c r="BW37" s="80">
        <v>1076.6666666666599</v>
      </c>
      <c r="BX37" s="82">
        <v>1081.5789473684199</v>
      </c>
      <c r="BY37" s="85">
        <f t="shared" si="0"/>
        <v>-5.1596824810774518</v>
      </c>
      <c r="BZ37" s="85">
        <f t="shared" si="1"/>
        <v>0.45624898158761734</v>
      </c>
    </row>
    <row r="38" spans="1:78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5">
        <v>1050</v>
      </c>
      <c r="BT38" s="76">
        <v>1120</v>
      </c>
      <c r="BU38" s="77">
        <v>1142.5</v>
      </c>
      <c r="BV38" s="78">
        <v>1285.7142857142901</v>
      </c>
      <c r="BW38" s="80">
        <v>1233.3333333333333</v>
      </c>
      <c r="BX38" s="82">
        <v>1350</v>
      </c>
      <c r="BY38" s="85">
        <f t="shared" si="0"/>
        <v>3.8461538461538463</v>
      </c>
      <c r="BZ38" s="85">
        <f t="shared" si="1"/>
        <v>9.459459459459465</v>
      </c>
    </row>
    <row r="39" spans="1:78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5">
        <v>1180</v>
      </c>
      <c r="BT39" s="76">
        <v>1185.7142857142858</v>
      </c>
      <c r="BU39" s="77">
        <v>1208.8888888888889</v>
      </c>
      <c r="BV39" s="78">
        <v>1183</v>
      </c>
      <c r="BW39" s="80">
        <v>1267.7777777777801</v>
      </c>
      <c r="BX39" s="82">
        <v>1258.5714285714287</v>
      </c>
      <c r="BY39" s="85">
        <f t="shared" si="0"/>
        <v>-0.18269625685110188</v>
      </c>
      <c r="BZ39" s="85">
        <f t="shared" si="1"/>
        <v>-0.7261800425693492</v>
      </c>
    </row>
    <row r="40" spans="1:78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5">
        <v>1080</v>
      </c>
      <c r="BT40" s="76">
        <v>1080</v>
      </c>
      <c r="BU40" s="77">
        <v>1080</v>
      </c>
      <c r="BV40" s="78">
        <v>1200</v>
      </c>
      <c r="BW40" s="80">
        <v>1185</v>
      </c>
      <c r="BX40" s="82">
        <v>1080</v>
      </c>
      <c r="BY40" s="85">
        <f t="shared" si="0"/>
        <v>-5.2631578947368416</v>
      </c>
      <c r="BZ40" s="85">
        <f t="shared" si="1"/>
        <v>-8.8607594936708853</v>
      </c>
    </row>
    <row r="41" spans="1:78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5">
        <v>1184</v>
      </c>
      <c r="BT41" s="76">
        <v>1246.1538461538501</v>
      </c>
      <c r="BU41" s="77">
        <v>1246.1538461538501</v>
      </c>
      <c r="BV41" s="78">
        <v>1346.1538461538462</v>
      </c>
      <c r="BW41" s="80">
        <v>1270.5</v>
      </c>
      <c r="BX41" s="82">
        <v>1271.4285714285713</v>
      </c>
      <c r="BY41" s="85">
        <f t="shared" si="0"/>
        <v>5.0767414403777957</v>
      </c>
      <c r="BZ41" s="85">
        <f t="shared" si="1"/>
        <v>7.3087086074091381E-2</v>
      </c>
    </row>
    <row r="42" spans="1:78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S42" si="11">AVERAGE(BQ5:BQ41)</f>
        <v>1175.5933942201355</v>
      </c>
      <c r="BR42" s="14">
        <f t="shared" si="11"/>
        <v>1191.1258902508907</v>
      </c>
      <c r="BS42" s="14">
        <f t="shared" si="11"/>
        <v>1214.2378071161352</v>
      </c>
      <c r="BT42" s="14">
        <f t="shared" ref="BT42:BV42" si="12">AVERAGE(BT5:BT41)</f>
        <v>1236.8607858255691</v>
      </c>
      <c r="BU42" s="14">
        <f t="shared" si="12"/>
        <v>1226.0783066783069</v>
      </c>
      <c r="BV42" s="14">
        <f t="shared" si="12"/>
        <v>1266.993873376226</v>
      </c>
      <c r="BW42" s="14">
        <f t="shared" ref="BW42:BX42" si="13">AVERAGE(BW5:BW41)</f>
        <v>1255.1516010791838</v>
      </c>
      <c r="BX42" s="14">
        <f t="shared" si="13"/>
        <v>1302.5584442322056</v>
      </c>
      <c r="BY42" s="86">
        <f t="shared" si="0"/>
        <v>7.8787962893492534</v>
      </c>
      <c r="BZ42" s="86">
        <f t="shared" si="1"/>
        <v>3.7769814508670674</v>
      </c>
    </row>
    <row r="43" spans="1:78" x14ac:dyDescent="0.25">
      <c r="A43" s="11" t="s">
        <v>44</v>
      </c>
      <c r="D43" s="15"/>
      <c r="E43" s="14">
        <f t="shared" ref="E43:AU43" si="14">E42/D42*100-100</f>
        <v>6.1146581746067028</v>
      </c>
      <c r="F43" s="14">
        <f t="shared" si="14"/>
        <v>14.075220535977053</v>
      </c>
      <c r="G43" s="14">
        <f t="shared" si="14"/>
        <v>-7.6798537077361857</v>
      </c>
      <c r="H43" s="14">
        <f t="shared" si="14"/>
        <v>1.9256342410588303</v>
      </c>
      <c r="I43" s="14">
        <f t="shared" si="14"/>
        <v>11.001193587627128</v>
      </c>
      <c r="J43" s="14">
        <f t="shared" si="14"/>
        <v>-12.219063838404338</v>
      </c>
      <c r="K43" s="14">
        <f t="shared" si="14"/>
        <v>5.6397868709871659</v>
      </c>
      <c r="L43" s="14">
        <f t="shared" si="14"/>
        <v>1.5201810614093603</v>
      </c>
      <c r="M43" s="14">
        <f t="shared" si="14"/>
        <v>-11.589572726145434</v>
      </c>
      <c r="N43" s="14">
        <f t="shared" si="14"/>
        <v>5.9964254123891578</v>
      </c>
      <c r="O43" s="14">
        <f t="shared" si="14"/>
        <v>1.3855057918391793</v>
      </c>
      <c r="P43" s="14">
        <f t="shared" si="14"/>
        <v>40.204211194217123</v>
      </c>
      <c r="Q43" s="14">
        <f t="shared" si="14"/>
        <v>4.3013494771006151</v>
      </c>
      <c r="R43" s="14">
        <f t="shared" si="14"/>
        <v>9.8997440165187669</v>
      </c>
      <c r="S43" s="14">
        <f t="shared" si="14"/>
        <v>-17.922740367098214</v>
      </c>
      <c r="T43" s="14">
        <f t="shared" si="14"/>
        <v>-14.544215738929282</v>
      </c>
      <c r="U43" s="14">
        <f t="shared" si="14"/>
        <v>26.471686069603976</v>
      </c>
      <c r="V43" s="14">
        <f t="shared" si="14"/>
        <v>38.916809585118301</v>
      </c>
      <c r="W43" s="14">
        <f t="shared" si="14"/>
        <v>-4.7659887004221986</v>
      </c>
      <c r="X43" s="14">
        <f t="shared" si="14"/>
        <v>-14.149884803789377</v>
      </c>
      <c r="Y43" s="14">
        <f t="shared" si="14"/>
        <v>-1.6766764959471061</v>
      </c>
      <c r="Z43" s="14">
        <f t="shared" si="14"/>
        <v>-10.095076443298041</v>
      </c>
      <c r="AA43" s="14">
        <f t="shared" si="14"/>
        <v>-4.0161244422701117</v>
      </c>
      <c r="AB43" s="14">
        <f t="shared" si="14"/>
        <v>-1.2228479007103061</v>
      </c>
      <c r="AC43" s="14">
        <f t="shared" si="14"/>
        <v>-0.48906296827139784</v>
      </c>
      <c r="AD43" s="14">
        <f t="shared" si="14"/>
        <v>-0.44762544757185196</v>
      </c>
      <c r="AE43" s="14">
        <f t="shared" si="14"/>
        <v>6.3060989748842502</v>
      </c>
      <c r="AF43" s="14">
        <f t="shared" si="14"/>
        <v>3.2285682312159167</v>
      </c>
      <c r="AG43" s="14">
        <f t="shared" si="14"/>
        <v>-0.45946781091559785</v>
      </c>
      <c r="AH43" s="14">
        <f t="shared" si="14"/>
        <v>-3.6481925824806751</v>
      </c>
      <c r="AI43" s="14">
        <f t="shared" si="14"/>
        <v>0.53705258521688393</v>
      </c>
      <c r="AJ43" s="14">
        <f t="shared" si="14"/>
        <v>-8.4503054327759202</v>
      </c>
      <c r="AK43" s="14">
        <f t="shared" si="14"/>
        <v>3.4515187485872474</v>
      </c>
      <c r="AL43" s="14">
        <f t="shared" si="14"/>
        <v>0.8041301953545883</v>
      </c>
      <c r="AM43" s="14">
        <f t="shared" si="14"/>
        <v>2.0963634414594026</v>
      </c>
      <c r="AN43" s="14">
        <f t="shared" si="14"/>
        <v>-0.40866912685214629</v>
      </c>
      <c r="AO43" s="14">
        <f t="shared" si="14"/>
        <v>8.4039973126755996</v>
      </c>
      <c r="AP43" s="14">
        <f t="shared" si="14"/>
        <v>3.9478575980291311</v>
      </c>
      <c r="AQ43" s="14">
        <f t="shared" si="14"/>
        <v>4.0632295067568123</v>
      </c>
      <c r="AR43" s="14">
        <f t="shared" si="14"/>
        <v>-2.3562516855424462</v>
      </c>
      <c r="AS43" s="14">
        <f t="shared" si="14"/>
        <v>0.97841898960035678</v>
      </c>
      <c r="AT43" s="14">
        <f t="shared" si="14"/>
        <v>2.7101580870733386</v>
      </c>
      <c r="AU43" s="14">
        <f t="shared" si="14"/>
        <v>1.8500064214505869</v>
      </c>
      <c r="AV43" s="14">
        <f t="shared" ref="AV43" si="15">AV42/AU42*100-100</f>
        <v>-1.5572610371788755</v>
      </c>
      <c r="AW43" s="14">
        <f t="shared" ref="AW43:AX43" si="16">AW42/AV42*100-100</f>
        <v>1.7724406569767268</v>
      </c>
      <c r="AX43" s="14">
        <f t="shared" si="16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7">BA42/AZ42*100-100</f>
        <v>-6.1040496738911543E-2</v>
      </c>
      <c r="BB43" s="14">
        <f t="shared" si="17"/>
        <v>0.56428927000324336</v>
      </c>
      <c r="BC43" s="14">
        <f t="shared" si="17"/>
        <v>-0.61056144188937367</v>
      </c>
      <c r="BD43" s="14">
        <f t="shared" si="17"/>
        <v>4.3769288329187361E-2</v>
      </c>
      <c r="BE43" s="14">
        <f t="shared" ref="BE43" si="18">BE42/BD42*100-100</f>
        <v>0.19666852976114058</v>
      </c>
      <c r="BF43" s="14">
        <f t="shared" ref="BF43" si="19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20">BI42/BH42*100-100</f>
        <v>-0.89856195678315487</v>
      </c>
      <c r="BJ43" s="14">
        <f t="shared" ref="BJ43:BN43" si="21">BJ42/BI42*100-100</f>
        <v>0.25235946619204697</v>
      </c>
      <c r="BK43" s="14">
        <f t="shared" si="21"/>
        <v>-0.44186930115689904</v>
      </c>
      <c r="BL43" s="14">
        <f t="shared" si="21"/>
        <v>0.4485566609798326</v>
      </c>
      <c r="BM43" s="14">
        <f t="shared" si="21"/>
        <v>0.91558177495565474</v>
      </c>
      <c r="BN43" s="14">
        <f t="shared" si="21"/>
        <v>0.91719529706624314</v>
      </c>
      <c r="BO43" s="14">
        <f t="shared" ref="BO43:BS43" si="22">BO42/BN42*100-100</f>
        <v>0.27144279800151594</v>
      </c>
      <c r="BP43" s="14">
        <f t="shared" si="22"/>
        <v>-1.1759514107210265</v>
      </c>
      <c r="BQ43" s="14">
        <f t="shared" si="22"/>
        <v>-3.5210198366788461</v>
      </c>
      <c r="BR43" s="14">
        <f t="shared" si="22"/>
        <v>1.3212473043078887</v>
      </c>
      <c r="BS43" s="14">
        <f t="shared" si="22"/>
        <v>1.9403420792386754</v>
      </c>
      <c r="BT43" s="14">
        <f>BT42/BS42*100-100</f>
        <v>1.8631423413807653</v>
      </c>
      <c r="BU43" s="14">
        <f t="shared" ref="BU43" si="23">BU42/BT42*100-100</f>
        <v>-0.87176174318318544</v>
      </c>
      <c r="BV43" s="14">
        <f t="shared" ref="BV43:BW43" si="24">BV42/BU42*100-100</f>
        <v>3.337108769893149</v>
      </c>
      <c r="BW43" s="14">
        <f t="shared" si="24"/>
        <v>-0.93467478777031943</v>
      </c>
      <c r="BX43" s="14">
        <f>BX42/BW42*100-100</f>
        <v>3.7769814508670692</v>
      </c>
      <c r="BY43" s="87"/>
      <c r="BZ43" s="87"/>
    </row>
    <row r="44" spans="1:78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5">P42/D42*100-100</f>
        <v>58.557211498363387</v>
      </c>
      <c r="Q44" s="14">
        <f t="shared" si="25"/>
        <v>55.84775386444062</v>
      </c>
      <c r="R44" s="14">
        <f t="shared" si="25"/>
        <v>50.143284183699905</v>
      </c>
      <c r="S44" s="14">
        <f t="shared" si="25"/>
        <v>33.484941402381196</v>
      </c>
      <c r="T44" s="14">
        <f t="shared" si="25"/>
        <v>11.915519972191973</v>
      </c>
      <c r="U44" s="14">
        <f t="shared" si="25"/>
        <v>27.513444232164247</v>
      </c>
      <c r="V44" s="14">
        <f t="shared" si="25"/>
        <v>101.79507791228102</v>
      </c>
      <c r="W44" s="14">
        <f t="shared" si="25"/>
        <v>81.917772643436706</v>
      </c>
      <c r="X44" s="14">
        <f t="shared" si="25"/>
        <v>53.838001217019126</v>
      </c>
      <c r="Y44" s="14">
        <f t="shared" si="25"/>
        <v>71.086873203597719</v>
      </c>
      <c r="Z44" s="14">
        <f t="shared" si="25"/>
        <v>45.113877162189425</v>
      </c>
      <c r="AA44" s="14">
        <f t="shared" si="25"/>
        <v>37.382481040563533</v>
      </c>
      <c r="AB44" s="14">
        <f t="shared" si="25"/>
        <v>-3.2108229137039785</v>
      </c>
      <c r="AC44" s="14">
        <f t="shared" si="25"/>
        <v>-7.6562119792913279</v>
      </c>
      <c r="AD44" s="14">
        <f t="shared" si="25"/>
        <v>-16.350638894610768</v>
      </c>
      <c r="AE44" s="14">
        <f t="shared" si="25"/>
        <v>8.3422777591210604</v>
      </c>
      <c r="AF44" s="14">
        <f t="shared" si="25"/>
        <v>30.874911612947898</v>
      </c>
      <c r="AG44" s="14">
        <f t="shared" si="25"/>
        <v>3.0061253787869759</v>
      </c>
      <c r="AH44" s="14">
        <f t="shared" si="25"/>
        <v>-28.555612636349039</v>
      </c>
      <c r="AI44" s="14">
        <f t="shared" si="25"/>
        <v>-24.577280414000327</v>
      </c>
      <c r="AJ44" s="14">
        <f t="shared" si="25"/>
        <v>-19.569974650046348</v>
      </c>
      <c r="AK44" s="14">
        <f t="shared" si="25"/>
        <v>-15.375030268407258</v>
      </c>
      <c r="AL44" s="14">
        <f t="shared" si="25"/>
        <v>-5.1159143556659501</v>
      </c>
      <c r="AM44" s="14">
        <f t="shared" si="25"/>
        <v>0.92653621730465829</v>
      </c>
      <c r="AN44" s="14">
        <f t="shared" si="25"/>
        <v>1.7584314659605269</v>
      </c>
      <c r="AO44" s="14">
        <f t="shared" si="25"/>
        <v>10.852345081032453</v>
      </c>
      <c r="AP44" s="14">
        <f t="shared" si="25"/>
        <v>15.746749715370782</v>
      </c>
      <c r="AQ44" s="14">
        <f t="shared" si="25"/>
        <v>13.304699320567678</v>
      </c>
      <c r="AR44" s="14">
        <f t="shared" si="25"/>
        <v>7.1747456433019181</v>
      </c>
      <c r="AS44" s="14">
        <f t="shared" si="25"/>
        <v>8.7229104834941182</v>
      </c>
      <c r="AT44" s="14">
        <f t="shared" si="25"/>
        <v>15.897642428822294</v>
      </c>
      <c r="AU44" s="14">
        <f t="shared" si="25"/>
        <v>17.411196390516025</v>
      </c>
      <c r="AV44" s="14">
        <f t="shared" ref="AV44" si="26">AV42/AJ42*100-100</f>
        <v>26.251428934008686</v>
      </c>
      <c r="AW44" s="14">
        <f t="shared" ref="AW44:AX44" si="27">AW42/AK42*100-100</f>
        <v>24.202295089267437</v>
      </c>
      <c r="AX44" s="14">
        <f t="shared" si="27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8">BA42/AO42*100-100</f>
        <v>11.639606133078217</v>
      </c>
      <c r="BB44" s="14">
        <f t="shared" si="28"/>
        <v>8.0056665388067643</v>
      </c>
      <c r="BC44" s="14">
        <f t="shared" si="28"/>
        <v>3.1548089490103877</v>
      </c>
      <c r="BD44" s="14">
        <f t="shared" si="28"/>
        <v>5.6902882736676617</v>
      </c>
      <c r="BE44" s="14">
        <f t="shared" ref="BE44" si="29">BE42/AS42*100-100</f>
        <v>4.8720596631861781</v>
      </c>
      <c r="BF44" s="14">
        <f t="shared" ref="BF44" si="30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31">BI42/AW42*100-100</f>
        <v>-0.63228997237897033</v>
      </c>
      <c r="BJ44" s="14">
        <f t="shared" ref="BJ44:BN44" si="32">BJ42/AX42*100-100</f>
        <v>-0.26325470859434574</v>
      </c>
      <c r="BK44" s="14">
        <f t="shared" si="32"/>
        <v>-1.1917119862176548</v>
      </c>
      <c r="BL44" s="14">
        <f t="shared" si="32"/>
        <v>-0.31012879558568329</v>
      </c>
      <c r="BM44" s="14">
        <f t="shared" si="32"/>
        <v>0.66405933849648591</v>
      </c>
      <c r="BN44" s="14">
        <f t="shared" si="32"/>
        <v>1.017315484460994</v>
      </c>
      <c r="BO44" s="14">
        <f t="shared" ref="BO44:BS44" si="33">BO42/BC42*100-100</f>
        <v>1.9137658704604803</v>
      </c>
      <c r="BP44" s="14">
        <f t="shared" si="33"/>
        <v>0.67124641487995973</v>
      </c>
      <c r="BQ44" s="14">
        <f t="shared" si="33"/>
        <v>-3.0640506476211442</v>
      </c>
      <c r="BR44" s="14">
        <f t="shared" si="33"/>
        <v>-2.2134653921646645</v>
      </c>
      <c r="BS44" s="14">
        <f t="shared" si="33"/>
        <v>-0.75741942146056829</v>
      </c>
      <c r="BT44" s="14">
        <f>BT42/BH42*100-100</f>
        <v>1.7781816353301707</v>
      </c>
      <c r="BU44" s="14">
        <f t="shared" ref="BU44" si="34">BU42/BI42*100-100</f>
        <v>1.8057057264180685</v>
      </c>
      <c r="BV44" s="14">
        <f t="shared" ref="BV44:BW44" si="35">BV42/BJ42*100-100</f>
        <v>4.9382512497807625</v>
      </c>
      <c r="BW44" s="14">
        <f t="shared" si="35"/>
        <v>4.4188145587892365</v>
      </c>
      <c r="BX44" s="14">
        <f>BX42/BL42*100-100</f>
        <v>7.8787962893492391</v>
      </c>
      <c r="BY44" s="88"/>
      <c r="BZ44" s="88"/>
    </row>
    <row r="46" spans="1:78" ht="15" customHeight="1" x14ac:dyDescent="0.25">
      <c r="A46" s="12" t="s">
        <v>47</v>
      </c>
      <c r="BY46" s="90"/>
      <c r="BZ46" s="90"/>
    </row>
    <row r="47" spans="1:78" ht="15" customHeight="1" x14ac:dyDescent="0.25">
      <c r="A47" s="4" t="s">
        <v>19</v>
      </c>
      <c r="B47" s="64">
        <v>1591.67</v>
      </c>
      <c r="C47" s="4"/>
      <c r="F47" s="4"/>
      <c r="G47" s="4"/>
      <c r="H47" s="22"/>
      <c r="I47" s="29"/>
      <c r="BY47"/>
      <c r="BZ47"/>
    </row>
    <row r="48" spans="1:78" ht="15" customHeight="1" x14ac:dyDescent="0.25">
      <c r="A48" s="4" t="s">
        <v>36</v>
      </c>
      <c r="B48" s="64">
        <v>1556.25</v>
      </c>
      <c r="C48" s="4"/>
      <c r="F48" s="4"/>
      <c r="G48" s="4"/>
      <c r="H48" s="3"/>
      <c r="I48" s="29"/>
      <c r="BY48"/>
      <c r="BZ48"/>
    </row>
    <row r="49" spans="1:78" ht="15" customHeight="1" x14ac:dyDescent="0.25">
      <c r="A49" s="4" t="s">
        <v>7</v>
      </c>
      <c r="B49" s="64">
        <v>1480</v>
      </c>
      <c r="C49" s="4"/>
      <c r="F49" s="4"/>
      <c r="G49" s="4"/>
      <c r="H49" s="22"/>
      <c r="I49" s="29"/>
      <c r="BY49"/>
      <c r="BZ49"/>
    </row>
    <row r="50" spans="1:78" ht="15" customHeight="1" x14ac:dyDescent="0.25">
      <c r="A50" s="74"/>
      <c r="BY50"/>
      <c r="BZ50"/>
    </row>
    <row r="51" spans="1:78" ht="15" customHeight="1" x14ac:dyDescent="0.25">
      <c r="A51" s="12" t="s">
        <v>48</v>
      </c>
      <c r="BY51"/>
      <c r="BZ51"/>
    </row>
    <row r="52" spans="1:78" x14ac:dyDescent="0.25">
      <c r="A52" s="4" t="s">
        <v>12</v>
      </c>
      <c r="B52" s="64">
        <v>1088.46</v>
      </c>
      <c r="C52" s="4"/>
      <c r="H52" s="4"/>
      <c r="I52" s="29"/>
      <c r="BY52"/>
      <c r="BZ52"/>
    </row>
    <row r="53" spans="1:78" x14ac:dyDescent="0.25">
      <c r="A53" s="4" t="s">
        <v>49</v>
      </c>
      <c r="B53" s="64">
        <v>1081.58</v>
      </c>
      <c r="C53" s="4"/>
      <c r="H53" s="4"/>
      <c r="I53" s="29"/>
      <c r="BY53"/>
      <c r="BZ53"/>
    </row>
    <row r="54" spans="1:78" x14ac:dyDescent="0.25">
      <c r="A54" s="4" t="s">
        <v>40</v>
      </c>
      <c r="B54" s="64">
        <v>1080</v>
      </c>
      <c r="C54" s="4"/>
      <c r="H54" s="4"/>
      <c r="I54" s="29"/>
      <c r="BY54"/>
      <c r="BZ54"/>
    </row>
    <row r="55" spans="1:78" x14ac:dyDescent="0.25">
      <c r="BY55"/>
      <c r="BZ55"/>
    </row>
    <row r="56" spans="1:78" x14ac:dyDescent="0.25">
      <c r="D56" s="4"/>
      <c r="BY56"/>
      <c r="BZ56"/>
    </row>
    <row r="57" spans="1:78" x14ac:dyDescent="0.25">
      <c r="BY57"/>
      <c r="BZ57"/>
    </row>
    <row r="58" spans="1:78" x14ac:dyDescent="0.25">
      <c r="BY58"/>
      <c r="BZ58"/>
    </row>
    <row r="59" spans="1:78" x14ac:dyDescent="0.25">
      <c r="BY59"/>
      <c r="BZ59"/>
    </row>
    <row r="60" spans="1:78" x14ac:dyDescent="0.25">
      <c r="BY60"/>
      <c r="BZ60"/>
    </row>
    <row r="61" spans="1:78" x14ac:dyDescent="0.25">
      <c r="BY61"/>
      <c r="BZ61"/>
    </row>
    <row r="62" spans="1:78" x14ac:dyDescent="0.25">
      <c r="BY62"/>
      <c r="BZ62"/>
    </row>
    <row r="63" spans="1:78" x14ac:dyDescent="0.25">
      <c r="BY63"/>
      <c r="BZ63"/>
    </row>
    <row r="64" spans="1:78" x14ac:dyDescent="0.25">
      <c r="BY64"/>
      <c r="BZ64"/>
    </row>
    <row r="65" spans="77:78" x14ac:dyDescent="0.25">
      <c r="BY65"/>
      <c r="BZ65"/>
    </row>
    <row r="66" spans="77:78" x14ac:dyDescent="0.25">
      <c r="BY66" s="91"/>
      <c r="BZ66" s="91"/>
    </row>
    <row r="67" spans="77:78" x14ac:dyDescent="0.25">
      <c r="BY67" s="91"/>
      <c r="BZ67" s="91"/>
    </row>
    <row r="68" spans="77:78" x14ac:dyDescent="0.25">
      <c r="BY68" s="91"/>
      <c r="BZ68" s="91"/>
    </row>
    <row r="69" spans="77:78" x14ac:dyDescent="0.25">
      <c r="BY69" s="91"/>
      <c r="BZ69" s="91"/>
    </row>
    <row r="70" spans="77:78" x14ac:dyDescent="0.25">
      <c r="BY70" s="91"/>
      <c r="BZ70" s="91"/>
    </row>
    <row r="71" spans="77:78" x14ac:dyDescent="0.25">
      <c r="BY71" s="91"/>
      <c r="BZ71" s="91"/>
    </row>
    <row r="72" spans="77:78" x14ac:dyDescent="0.25">
      <c r="BY72" s="91"/>
      <c r="BZ72" s="91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2021-08-18T07:22:51Z</dcterms:modified>
</cp:coreProperties>
</file>